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5630" windowHeight="11760" tabRatio="630" activeTab="1"/>
  </bookViews>
  <sheets>
    <sheet name="Anexo i Plano de Aplicação" sheetId="1" r:id="rId1"/>
    <sheet name="Anexo II Plano de Custeio " sheetId="2" r:id="rId2"/>
    <sheet name="Anexo III Mem. cálculo Invest " sheetId="3" r:id="rId3"/>
  </sheets>
  <definedNames/>
  <calcPr fullCalcOnLoad="1"/>
</workbook>
</file>

<file path=xl/sharedStrings.xml><?xml version="1.0" encoding="utf-8"?>
<sst xmlns="http://schemas.openxmlformats.org/spreadsheetml/2006/main" count="241" uniqueCount="190">
  <si>
    <t>%</t>
  </si>
  <si>
    <t>SUB-TOTAL</t>
  </si>
  <si>
    <t>1 RECEITA</t>
  </si>
  <si>
    <t>APURAÇÃO FINAL DA DISPONIBILIDADE PARA INVESTIMENTO</t>
  </si>
  <si>
    <t>2.1 Ajuste da Arrecadação</t>
  </si>
  <si>
    <t>2.1.1 Previsão de arrecadação (ano anterior)</t>
  </si>
  <si>
    <t>2.1.2 Arrecadação (ano anterior)</t>
  </si>
  <si>
    <t>2 AJUSTE DA RECEITA PARA INVESTIMENTO (ANO ANTERIOR)</t>
  </si>
  <si>
    <t xml:space="preserve">2.2 Ajuste do Custeio </t>
  </si>
  <si>
    <t>2.2.1 Previsão de alocação para Custeio (ano anterior)</t>
  </si>
  <si>
    <t>2.2.2 Repasse efetivo para Custeio (ano anterior)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</si>
  <si>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</si>
  <si>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</si>
  <si>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</si>
  <si>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</si>
  <si>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</si>
  <si>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</si>
  <si>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</si>
  <si>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</si>
  <si>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</si>
  <si>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</si>
  <si>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</si>
  <si>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TOTAL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</si>
  <si>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</si>
  <si>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</si>
  <si>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</si>
  <si>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(ano 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</si>
  <si>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</si>
  <si>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</si>
  <si>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</si>
  <si>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</si>
  <si>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</si>
  <si>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</si>
  <si>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</si>
  <si>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</si>
  <si>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</si>
  <si>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4.4.4 Provisão para Taxa de Liberação do Agente Financeiro (ano vigente)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</si>
  <si>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</si>
  <si>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</si>
  <si>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</si>
  <si>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</si>
  <si>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</si>
  <si>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</si>
  <si>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</si>
  <si>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</si>
  <si>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</si>
  <si>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</si>
  <si>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 xml:space="preserve">6.5.1  Desembolsos em investimentos aprovados pelo CBH  </t>
  </si>
  <si>
    <t xml:space="preserve">6.5.2  Manutenção de sistemas de controle da cobrança </t>
  </si>
  <si>
    <t>6.6 Saldo da Sub-conta em 31/12/(ano anterior)</t>
  </si>
  <si>
    <t>6.7 Ajuste do exercício (ano anterior)</t>
  </si>
  <si>
    <t>6.7.1 Valor disponibilizado no plano de aplicação da cobrança (ano anterior) para investimento</t>
  </si>
  <si>
    <t>6.8 Transferência de Recursos de Custeio</t>
  </si>
  <si>
    <t>1.1 Previsão de Arrecadação no Exercício (ano vigente) - Programa 3934 - Ação .....- LOA</t>
  </si>
  <si>
    <t>Decreto estadual nº 50.667, de 30 de março de 2006</t>
  </si>
  <si>
    <t>4 AJUSTES DO EXERCÍCIO ANTERIOR E PREVISÕES PARA O EXERCÍCIO ATUAL</t>
  </si>
  <si>
    <t>3.1 Alocação da previsão de arrecadação (máximo de 10%)</t>
  </si>
  <si>
    <t>3 DESPESAS DE CUSTEIO (conforme Anexo II)</t>
  </si>
  <si>
    <r>
      <t>6.7.2 Resultado da movimentação dos empreendimentos (</t>
    </r>
    <r>
      <rPr>
        <sz val="7"/>
        <rFont val="Arial"/>
        <family val="2"/>
      </rPr>
      <t>durante período de vigência do plano de aplicação anterior (diferença dos valores pleiteados e contratados, cancelamentos, conclusões e aditivos). As apurações são realizadas na memória de cálculo, conforme Anexo III)</t>
    </r>
  </si>
  <si>
    <t>5.1 Ajuste da receita para Investimento (transporte item 2)</t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</si>
  <si>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</si>
  <si>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</si>
  <si>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</si>
  <si>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ANEXO III - MEMÓRIA DE CÁLCULO DE INVESTIMENTO</t>
  </si>
  <si>
    <t>Em análise</t>
  </si>
  <si>
    <t>-</t>
  </si>
  <si>
    <t>Não Iniciado</t>
  </si>
  <si>
    <t>Em Execução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</si>
  <si>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</si>
  <si>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</si>
  <si>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</si>
  <si>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</si>
  <si>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</si>
  <si>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</si>
  <si>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</si>
  <si>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</si>
  <si>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</si>
  <si>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</si>
  <si>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</si>
  <si>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Não iniciado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</si>
  <si>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</si>
  <si>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</si>
  <si>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</si>
  <si>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</si>
  <si>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</si>
  <si>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</si>
  <si>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</si>
  <si>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</si>
  <si>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</si>
  <si>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</si>
  <si>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</si>
  <si>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</si>
  <si>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</si>
  <si>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</si>
  <si>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</si>
  <si>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</si>
  <si>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</si>
  <si>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</si>
  <si>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</si>
  <si>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</si>
  <si>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</si>
  <si>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</si>
  <si>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</si>
  <si>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</si>
  <si>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</si>
  <si>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</si>
  <si>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</si>
  <si>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</si>
  <si>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</si>
  <si>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</si>
  <si>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</si>
  <si>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</si>
  <si>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</si>
  <si>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</si>
  <si>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</si>
  <si>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</si>
  <si>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</si>
  <si>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</si>
  <si>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</si>
  <si>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</si>
  <si>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2016-BS_COB-36</t>
  </si>
  <si>
    <t>183/2016</t>
  </si>
  <si>
    <t>2016-BS_COB-37</t>
  </si>
  <si>
    <t>165/2016</t>
  </si>
  <si>
    <t>2016-BS_COB-38</t>
  </si>
  <si>
    <t>2016-BS_COB-39</t>
  </si>
  <si>
    <t>177/2016</t>
  </si>
  <si>
    <t>2016-BS_COB-40</t>
  </si>
  <si>
    <t>2016-BS_COB-44</t>
  </si>
  <si>
    <t>184/2016</t>
  </si>
  <si>
    <t>2016-BS_COB-47</t>
  </si>
  <si>
    <t>2016-BS_COB-48</t>
  </si>
  <si>
    <t>2016-BS_COB-49</t>
  </si>
  <si>
    <t>2016-BS_COB-50</t>
  </si>
  <si>
    <t>2016-BS_COB-51</t>
  </si>
  <si>
    <t>2016-BS_COB-55</t>
  </si>
  <si>
    <t>2016-BS-COB-56</t>
  </si>
  <si>
    <t>2016-BS_COB-57</t>
  </si>
  <si>
    <t>2015-BS_COB-25</t>
  </si>
  <si>
    <t>2015-BS-COB-27</t>
  </si>
  <si>
    <t>2015-BS-COB-28</t>
  </si>
  <si>
    <t>2015-BS-COB-31</t>
  </si>
  <si>
    <t>2015-BS_COB-33</t>
  </si>
  <si>
    <t>2015-BS_COB-34</t>
  </si>
  <si>
    <t>2016-BS_COB-43</t>
  </si>
  <si>
    <t>2015-BS_COB-35</t>
  </si>
  <si>
    <t>073/2016</t>
  </si>
  <si>
    <t>050/2016</t>
  </si>
  <si>
    <t>2013-BS-COB-7</t>
  </si>
  <si>
    <t>022/2014</t>
  </si>
  <si>
    <t>Concluído</t>
  </si>
  <si>
    <t>29/01/2014</t>
  </si>
  <si>
    <t>2013-BS_COB-2</t>
  </si>
  <si>
    <t>291/2013</t>
  </si>
  <si>
    <t>19/12/2013</t>
  </si>
  <si>
    <t>2013-BS_COB-6</t>
  </si>
  <si>
    <t>295/2013</t>
  </si>
  <si>
    <t>26/12/2013</t>
  </si>
  <si>
    <t>ANEXO I - PLANO DE APLICAÇÃO DE RECURSOS DA COBRANÇA PARA 2017</t>
  </si>
  <si>
    <t>065/2016</t>
  </si>
  <si>
    <t>096/2016</t>
  </si>
  <si>
    <t>076/2016</t>
  </si>
  <si>
    <t>043/2016</t>
  </si>
  <si>
    <t>cancelado</t>
  </si>
  <si>
    <t>08/03/2016</t>
  </si>
  <si>
    <t>15/02/2016</t>
  </si>
  <si>
    <t>26/02/2016</t>
  </si>
  <si>
    <t>15/04/2016</t>
  </si>
  <si>
    <t>09/03/2016</t>
  </si>
  <si>
    <t>02/02/2016</t>
  </si>
  <si>
    <t>22/11/2016</t>
  </si>
  <si>
    <t>08/11/2016</t>
  </si>
  <si>
    <t>18/11/2016</t>
  </si>
  <si>
    <t>3. Correio</t>
  </si>
  <si>
    <t>2. Transferência para DAEE - ressarcimento de tarifas de cobrança</t>
  </si>
  <si>
    <t>2</t>
  </si>
  <si>
    <t>6</t>
  </si>
  <si>
    <t>4</t>
  </si>
  <si>
    <t>10</t>
  </si>
  <si>
    <t>15</t>
  </si>
  <si>
    <t>31</t>
  </si>
  <si>
    <t>20</t>
  </si>
  <si>
    <t>11</t>
  </si>
  <si>
    <t xml:space="preserve">DELIBERAÇÃO CBH Nº  328, DE  21 DE JULHO 2017          </t>
  </si>
  <si>
    <t>DELIBERAÇÃO CBH Nº   328, DE    21 DE JULHO DE 2017.</t>
  </si>
  <si>
    <t xml:space="preserve">DELIBERAÇÃO CBH Nº  328 DE 21 DE JULHO DE 2017 </t>
  </si>
  <si>
    <t>16/11/2016</t>
  </si>
  <si>
    <t>01/04/2016</t>
  </si>
  <si>
    <t>16/08/2016</t>
  </si>
  <si>
    <t>ANEXO II - DESPESAS DE CUSTEIO PARA 2017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</si>
</sst>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"/>
    <numFmt numFmtId="179" formatCode="#,##0.0000"/>
    <numFmt numFmtId="180" formatCode="#,##0.0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0.0"/>
    <numFmt numFmtId="185" formatCode="[$-416]dddd\,\ d&quot; de &quot;mmmm&quot; de &quot;yyyy"/>
    <numFmt numFmtId="186" formatCode="&quot;R$&quot;\ #,##0.000"/>
    <numFmt numFmtId="187" formatCode="&quot;R$&quot;\ #,##0.0000"/>
    <numFmt numFmtId="18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4.3"/>
      <color theme="1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4" fillId="33" borderId="12" xfId="5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3" fillId="33" borderId="12" xfId="51" applyFont="1" applyFill="1" applyBorder="1" applyAlignment="1">
      <alignment horizontal="center" vertical="center"/>
      <protection/>
    </xf>
    <xf numFmtId="10" fontId="58" fillId="0" borderId="12" xfId="0" applyNumberFormat="1" applyFont="1" applyFill="1" applyBorder="1" applyAlignment="1" applyProtection="1">
      <alignment/>
      <protection/>
    </xf>
    <xf numFmtId="10" fontId="58" fillId="0" borderId="12" xfId="0" applyNumberFormat="1" applyFont="1" applyFill="1" applyBorder="1" applyAlignment="1" applyProtection="1">
      <alignment vertical="center"/>
      <protection locked="0"/>
    </xf>
    <xf numFmtId="0" fontId="4" fillId="33" borderId="16" xfId="51" applyFont="1" applyFill="1" applyBorder="1" applyAlignment="1">
      <alignment horizontal="center" vertical="center"/>
      <protection/>
    </xf>
    <xf numFmtId="9" fontId="58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>
      <alignment/>
    </xf>
    <xf numFmtId="0" fontId="4" fillId="0" borderId="12" xfId="0" applyFont="1" applyBorder="1" applyAlignment="1" applyProtection="1">
      <alignment wrapText="1"/>
      <protection/>
    </xf>
    <xf numFmtId="4" fontId="4" fillId="34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4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4" fontId="4" fillId="34" borderId="1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4" fontId="5" fillId="0" borderId="19" xfId="0" applyNumberFormat="1" applyFont="1" applyFill="1" applyBorder="1" applyAlignment="1" applyProtection="1">
      <alignment/>
      <protection locked="0"/>
    </xf>
    <xf numFmtId="4" fontId="4" fillId="34" borderId="17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23" xfId="0" applyFont="1" applyBorder="1" applyAlignment="1" applyProtection="1">
      <alignment/>
      <protection/>
    </xf>
    <xf numFmtId="4" fontId="4" fillId="34" borderId="24" xfId="0" applyNumberFormat="1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/>
      <protection locked="0"/>
    </xf>
    <xf numFmtId="4" fontId="4" fillId="34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/>
      <protection/>
    </xf>
    <xf numFmtId="171" fontId="5" fillId="0" borderId="19" xfId="56" applyFont="1" applyFill="1" applyBorder="1" applyAlignment="1" applyProtection="1">
      <alignment horizontal="right"/>
      <protection locked="0"/>
    </xf>
    <xf numFmtId="4" fontId="4" fillId="34" borderId="26" xfId="0" applyNumberFormat="1" applyFont="1" applyFill="1" applyBorder="1" applyAlignment="1">
      <alignment horizontal="center" vertical="center"/>
    </xf>
    <xf numFmtId="171" fontId="5" fillId="0" borderId="20" xfId="56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71" fontId="5" fillId="0" borderId="18" xfId="0" applyNumberFormat="1" applyFont="1" applyBorder="1" applyAlignment="1" applyProtection="1">
      <alignment/>
      <protection locked="0"/>
    </xf>
    <xf numFmtId="171" fontId="5" fillId="0" borderId="20" xfId="0" applyNumberFormat="1" applyFont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171" fontId="5" fillId="0" borderId="18" xfId="56" applyFont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/>
      <protection/>
    </xf>
    <xf numFmtId="4" fontId="4" fillId="34" borderId="23" xfId="0" applyNumberFormat="1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wrapText="1"/>
      <protection/>
    </xf>
    <xf numFmtId="171" fontId="4" fillId="0" borderId="18" xfId="56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/>
      <protection/>
    </xf>
    <xf numFmtId="171" fontId="5" fillId="0" borderId="20" xfId="56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right" vertical="center"/>
      <protection locked="0"/>
    </xf>
    <xf numFmtId="171" fontId="4" fillId="0" borderId="20" xfId="56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4" fontId="4" fillId="34" borderId="21" xfId="0" applyNumberFormat="1" applyFont="1" applyFill="1" applyBorder="1" applyAlignment="1">
      <alignment horizontal="center" vertical="center"/>
    </xf>
    <xf numFmtId="171" fontId="4" fillId="0" borderId="21" xfId="56" applyFont="1" applyBorder="1" applyAlignment="1" applyProtection="1">
      <alignment horizontal="center"/>
      <protection locked="0"/>
    </xf>
    <xf numFmtId="171" fontId="4" fillId="0" borderId="20" xfId="0" applyNumberFormat="1" applyFont="1" applyBorder="1" applyAlignment="1" applyProtection="1">
      <alignment/>
      <protection locked="0"/>
    </xf>
    <xf numFmtId="0" fontId="3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10" xfId="51" applyFont="1" applyFill="1" applyBorder="1" applyAlignment="1">
      <alignment horizontal="center" wrapText="1"/>
      <protection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wrapText="1"/>
    </xf>
    <xf numFmtId="0" fontId="56" fillId="35" borderId="12" xfId="0" applyFont="1" applyFill="1" applyBorder="1" applyAlignment="1">
      <alignment horizontal="center" wrapText="1"/>
    </xf>
    <xf numFmtId="0" fontId="56" fillId="33" borderId="28" xfId="0" applyFont="1" applyFill="1" applyBorder="1" applyAlignment="1">
      <alignment horizontal="center" vertical="justify" wrapText="1"/>
    </xf>
    <xf numFmtId="0" fontId="55" fillId="0" borderId="24" xfId="0" applyFont="1" applyBorder="1" applyAlignment="1">
      <alignment horizontal="justify" vertical="justify" wrapText="1"/>
    </xf>
    <xf numFmtId="0" fontId="56" fillId="0" borderId="24" xfId="0" applyFont="1" applyBorder="1" applyAlignment="1">
      <alignment horizontal="justify" vertical="justify" wrapText="1"/>
    </xf>
    <xf numFmtId="0" fontId="56" fillId="0" borderId="18" xfId="0" applyFont="1" applyBorder="1" applyAlignment="1">
      <alignment wrapText="1"/>
    </xf>
    <xf numFmtId="0" fontId="56" fillId="33" borderId="24" xfId="0" applyFont="1" applyFill="1" applyBorder="1" applyAlignment="1">
      <alignment horizontal="center" vertical="justify" wrapText="1"/>
    </xf>
    <xf numFmtId="0" fontId="0" fillId="0" borderId="0" xfId="0" applyBorder="1" applyAlignment="1">
      <alignment wrapText="1"/>
    </xf>
    <xf numFmtId="9" fontId="56" fillId="35" borderId="29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2" fontId="55" fillId="0" borderId="18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6" fillId="0" borderId="23" xfId="0" applyFont="1" applyBorder="1" applyAlignment="1">
      <alignment horizontal="right" wrapText="1"/>
    </xf>
    <xf numFmtId="0" fontId="55" fillId="0" borderId="18" xfId="0" applyNumberFormat="1" applyFont="1" applyBorder="1" applyAlignment="1">
      <alignment wrapText="1"/>
    </xf>
    <xf numFmtId="171" fontId="55" fillId="0" borderId="18" xfId="56" applyFont="1" applyBorder="1" applyAlignment="1">
      <alignment horizontal="right" wrapText="1"/>
    </xf>
    <xf numFmtId="0" fontId="56" fillId="0" borderId="18" xfId="0" applyFont="1" applyBorder="1" applyAlignment="1">
      <alignment horizontal="left" wrapText="1"/>
    </xf>
    <xf numFmtId="0" fontId="30" fillId="36" borderId="3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 vertical="center" wrapText="1"/>
    </xf>
    <xf numFmtId="2" fontId="4" fillId="36" borderId="30" xfId="0" applyNumberFormat="1" applyFont="1" applyFill="1" applyBorder="1" applyAlignment="1">
      <alignment vertical="center" wrapText="1"/>
    </xf>
    <xf numFmtId="0" fontId="7" fillId="36" borderId="30" xfId="0" applyFont="1" applyFill="1" applyBorder="1" applyAlignment="1">
      <alignment horizontal="center" vertical="center" wrapText="1"/>
    </xf>
    <xf numFmtId="171" fontId="4" fillId="0" borderId="27" xfId="56" applyNumberFormat="1" applyFont="1" applyFill="1" applyBorder="1" applyAlignment="1" applyProtection="1">
      <alignment horizontal="right" vertical="center"/>
      <protection/>
    </xf>
    <xf numFmtId="176" fontId="5" fillId="0" borderId="22" xfId="56" applyNumberFormat="1" applyFont="1" applyBorder="1" applyAlignment="1">
      <alignment/>
    </xf>
    <xf numFmtId="173" fontId="55" fillId="0" borderId="0" xfId="56" applyNumberFormat="1" applyFont="1" applyAlignment="1">
      <alignment/>
    </xf>
    <xf numFmtId="171" fontId="56" fillId="0" borderId="17" xfId="56" applyFont="1" applyBorder="1" applyAlignment="1">
      <alignment horizontal="right" wrapText="1"/>
    </xf>
    <xf numFmtId="171" fontId="56" fillId="0" borderId="18" xfId="56" applyFont="1" applyBorder="1" applyAlignment="1">
      <alignment horizontal="right" wrapText="1"/>
    </xf>
    <xf numFmtId="4" fontId="0" fillId="0" borderId="0" xfId="0" applyNumberFormat="1" applyAlignment="1">
      <alignment wrapText="1"/>
    </xf>
    <xf numFmtId="172" fontId="59" fillId="0" borderId="18" xfId="0" applyNumberFormat="1" applyFont="1" applyBorder="1" applyAlignment="1">
      <alignment horizontal="left" wrapText="1"/>
    </xf>
    <xf numFmtId="49" fontId="56" fillId="0" borderId="18" xfId="0" applyNumberFormat="1" applyFont="1" applyBorder="1" applyAlignment="1">
      <alignment horizontal="right" wrapText="1"/>
    </xf>
    <xf numFmtId="49" fontId="55" fillId="0" borderId="18" xfId="0" applyNumberFormat="1" applyFont="1" applyBorder="1" applyAlignment="1">
      <alignment horizontal="right" wrapText="1"/>
    </xf>
    <xf numFmtId="0" fontId="56" fillId="0" borderId="18" xfId="0" applyFont="1" applyBorder="1" applyAlignment="1">
      <alignment horizontal="right" wrapText="1"/>
    </xf>
    <xf numFmtId="174" fontId="56" fillId="0" borderId="18" xfId="56" applyNumberFormat="1" applyFont="1" applyBorder="1" applyAlignment="1">
      <alignment horizontal="right" wrapText="1"/>
    </xf>
    <xf numFmtId="171" fontId="56" fillId="0" borderId="18" xfId="56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2" fillId="0" borderId="31" xfId="0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171" fontId="32" fillId="0" borderId="31" xfId="56" applyFont="1" applyFill="1" applyBorder="1" applyAlignment="1">
      <alignment horizontal="center" vertical="center" wrapText="1"/>
    </xf>
    <xf numFmtId="14" fontId="32" fillId="0" borderId="31" xfId="0" applyNumberFormat="1" applyFont="1" applyFill="1" applyBorder="1" applyAlignment="1">
      <alignment horizontal="center" vertical="center" wrapText="1"/>
    </xf>
    <xf numFmtId="171" fontId="33" fillId="0" borderId="31" xfId="56" applyFont="1" applyFill="1" applyBorder="1" applyAlignment="1">
      <alignment horizontal="center" vertical="center" wrapText="1"/>
    </xf>
    <xf numFmtId="4" fontId="56" fillId="35" borderId="12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3" fillId="0" borderId="0" xfId="51" applyFont="1" applyFill="1" applyAlignment="1">
      <alignment horizont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110" zoomScaleNormal="110" zoomScalePageLayoutView="120" workbookViewId="0" topLeftCell="A1">
      <selection activeCell="A1" sqref="A1:D68"/>
    </sheetView>
  </sheetViews>
  <sheetFormatPr defaultColWidth="9.140625" defaultRowHeight="15"/>
  <cols>
    <col min="1" max="1" width="71.57421875" style="1" customWidth="1"/>
    <col min="2" max="2" width="12.8515625" style="1" customWidth="1"/>
    <col min="3" max="3" width="13.140625" style="1" customWidth="1"/>
    <col min="4" max="4" width="7.7109375" style="1" bestFit="1" customWidth="1"/>
    <col min="5" max="16384" width="9.140625" style="1" customWidth="1"/>
  </cols>
  <sheetData>
    <row r="1" spans="1:4" ht="12.75">
      <c r="A1" s="123" t="s">
        <v>183</v>
      </c>
      <c r="B1" s="123"/>
      <c r="C1" s="123"/>
      <c r="D1" s="123"/>
    </row>
    <row r="2" spans="1:4" ht="12.75">
      <c r="A2" s="123" t="s">
        <v>158</v>
      </c>
      <c r="B2" s="123"/>
      <c r="C2" s="123"/>
      <c r="D2" s="123"/>
    </row>
    <row r="3" spans="1:4" ht="12.75">
      <c r="A3" s="123" t="s">
        <v>54</v>
      </c>
      <c r="B3" s="123"/>
      <c r="C3" s="123"/>
      <c r="D3" s="123"/>
    </row>
    <row r="4" spans="2:4" ht="13.5" thickBot="1">
      <c r="B4" s="2"/>
      <c r="C4" s="2"/>
      <c r="D4" s="2"/>
    </row>
    <row r="5" spans="1:4" ht="12.75" customHeight="1" thickBot="1">
      <c r="A5" s="16" t="s">
        <v>2</v>
      </c>
      <c r="B5" s="14" t="s">
        <v>1</v>
      </c>
      <c r="C5" s="5" t="s">
        <v>22</v>
      </c>
      <c r="D5" s="11" t="s">
        <v>0</v>
      </c>
    </row>
    <row r="6" spans="1:4" ht="24.75" thickBot="1">
      <c r="A6" s="17" t="s">
        <v>53</v>
      </c>
      <c r="B6" s="18"/>
      <c r="C6" s="19">
        <v>9500000</v>
      </c>
      <c r="D6" s="15">
        <v>1</v>
      </c>
    </row>
    <row r="7" spans="1:4" ht="9" customHeight="1" thickBot="1">
      <c r="A7" s="20"/>
      <c r="B7" s="21"/>
      <c r="C7" s="97"/>
      <c r="D7" s="6"/>
    </row>
    <row r="8" spans="1:4" ht="12.75" customHeight="1" thickBot="1">
      <c r="A8" s="115" t="s">
        <v>7</v>
      </c>
      <c r="B8" s="116"/>
      <c r="C8" s="22">
        <f>SUM(C9)+(C12)</f>
        <v>6515274.25</v>
      </c>
      <c r="D8" s="10"/>
    </row>
    <row r="9" spans="1:4" ht="12.75" customHeight="1" thickBot="1">
      <c r="A9" s="23" t="s">
        <v>4</v>
      </c>
      <c r="B9" s="24"/>
      <c r="C9" s="25">
        <f>SUM(B11)-(B10)</f>
        <v>6517831.8</v>
      </c>
      <c r="D9" s="7"/>
    </row>
    <row r="10" spans="1:4" ht="12.75" customHeight="1">
      <c r="A10" s="26" t="s">
        <v>5</v>
      </c>
      <c r="B10" s="27">
        <v>0</v>
      </c>
      <c r="C10" s="28"/>
      <c r="D10" s="7"/>
    </row>
    <row r="11" spans="1:4" ht="12.75" customHeight="1" thickBot="1">
      <c r="A11" s="26" t="s">
        <v>6</v>
      </c>
      <c r="B11" s="27">
        <v>6517831.8</v>
      </c>
      <c r="C11" s="29"/>
      <c r="D11" s="7"/>
    </row>
    <row r="12" spans="1:4" ht="12.75" customHeight="1" thickBot="1">
      <c r="A12" s="30" t="s">
        <v>8</v>
      </c>
      <c r="B12" s="24"/>
      <c r="C12" s="31">
        <f>SUM(B14)-(B13)</f>
        <v>-2557.55</v>
      </c>
      <c r="D12" s="7"/>
    </row>
    <row r="13" spans="1:4" ht="12.75" customHeight="1">
      <c r="A13" s="26" t="s">
        <v>9</v>
      </c>
      <c r="B13" s="27">
        <v>0</v>
      </c>
      <c r="C13" s="28"/>
      <c r="D13" s="7"/>
    </row>
    <row r="14" spans="1:4" ht="12.75" customHeight="1" thickBot="1">
      <c r="A14" s="32" t="s">
        <v>10</v>
      </c>
      <c r="B14" s="33">
        <v>-2557.55</v>
      </c>
      <c r="C14" s="29"/>
      <c r="D14" s="7"/>
    </row>
    <row r="15" spans="1:4" ht="9" customHeight="1" thickBot="1">
      <c r="A15" s="34"/>
      <c r="B15" s="35"/>
      <c r="C15" s="35"/>
      <c r="D15" s="7"/>
    </row>
    <row r="16" spans="1:4" ht="12.75" customHeight="1" thickBot="1">
      <c r="A16" s="117" t="s">
        <v>57</v>
      </c>
      <c r="B16" s="118"/>
      <c r="C16" s="119"/>
      <c r="D16" s="8"/>
    </row>
    <row r="17" spans="1:4" ht="12.75" customHeight="1" thickBot="1">
      <c r="A17" s="36" t="s">
        <v>56</v>
      </c>
      <c r="B17" s="37"/>
      <c r="C17" s="96">
        <f>C6*D17</f>
        <v>950000</v>
      </c>
      <c r="D17" s="13">
        <v>0.1</v>
      </c>
    </row>
    <row r="18" spans="1:4" ht="12.75" customHeight="1">
      <c r="A18" s="38" t="s">
        <v>12</v>
      </c>
      <c r="B18" s="39"/>
      <c r="C18" s="40"/>
      <c r="D18" s="9"/>
    </row>
    <row r="19" spans="1:4" ht="12.75" customHeight="1">
      <c r="A19" s="38" t="s">
        <v>13</v>
      </c>
      <c r="B19" s="39"/>
      <c r="C19" s="24"/>
      <c r="D19" s="7"/>
    </row>
    <row r="20" spans="1:4" ht="12.75" customHeight="1">
      <c r="A20" s="38" t="s">
        <v>14</v>
      </c>
      <c r="B20" s="39"/>
      <c r="C20" s="24"/>
      <c r="D20" s="7"/>
    </row>
    <row r="21" spans="1:10" ht="12.75" customHeight="1" thickBot="1">
      <c r="A21" s="41" t="s">
        <v>15</v>
      </c>
      <c r="B21" s="42"/>
      <c r="C21" s="29"/>
      <c r="D21" s="7"/>
      <c r="J21" s="98"/>
    </row>
    <row r="22" spans="1:4" ht="9" customHeight="1" thickBot="1">
      <c r="A22" s="43"/>
      <c r="B22" s="44"/>
      <c r="C22" s="44"/>
      <c r="D22" s="7"/>
    </row>
    <row r="23" spans="1:4" ht="12.75" customHeight="1" thickBot="1">
      <c r="A23" s="115" t="s">
        <v>55</v>
      </c>
      <c r="B23" s="116"/>
      <c r="C23" s="70">
        <f>(C24)+(C29)+(C34)+(C39)+(C44)</f>
        <v>8687918.65</v>
      </c>
      <c r="D23" s="7"/>
    </row>
    <row r="24" spans="1:4" ht="12.75" customHeight="1" thickBot="1">
      <c r="A24" s="45" t="s">
        <v>16</v>
      </c>
      <c r="B24" s="24"/>
      <c r="C24" s="25">
        <f>SUM(B28)+(B27)</f>
        <v>11588068.17</v>
      </c>
      <c r="D24" s="7"/>
    </row>
    <row r="25" spans="1:4" ht="12.75" customHeight="1">
      <c r="A25" s="38" t="s">
        <v>17</v>
      </c>
      <c r="B25" s="46"/>
      <c r="C25" s="28"/>
      <c r="D25" s="7"/>
    </row>
    <row r="26" spans="1:4" ht="12.75" customHeight="1">
      <c r="A26" s="38" t="s">
        <v>18</v>
      </c>
      <c r="B26" s="46">
        <v>6088068.17</v>
      </c>
      <c r="C26" s="24"/>
      <c r="D26" s="7"/>
    </row>
    <row r="27" spans="1:4" ht="12.75" customHeight="1">
      <c r="A27" s="38" t="s">
        <v>19</v>
      </c>
      <c r="B27" s="65">
        <f>(B26)-(B25)</f>
        <v>6088068.17</v>
      </c>
      <c r="C27" s="24"/>
      <c r="D27" s="7"/>
    </row>
    <row r="28" spans="1:4" ht="12.75" customHeight="1" thickBot="1">
      <c r="A28" s="38" t="s">
        <v>20</v>
      </c>
      <c r="B28" s="46">
        <v>5500000</v>
      </c>
      <c r="C28" s="29"/>
      <c r="D28" s="7"/>
    </row>
    <row r="29" spans="1:4" ht="12.75" customHeight="1" thickBot="1">
      <c r="A29" s="47" t="s">
        <v>21</v>
      </c>
      <c r="B29" s="24"/>
      <c r="C29" s="70">
        <f>SUM(B32)-(B33)</f>
        <v>-2425507.94</v>
      </c>
      <c r="D29" s="7"/>
    </row>
    <row r="30" spans="1:4" ht="12.75" customHeight="1">
      <c r="A30" s="38" t="s">
        <v>23</v>
      </c>
      <c r="B30" s="46"/>
      <c r="C30" s="28"/>
      <c r="D30" s="7"/>
    </row>
    <row r="31" spans="1:4" ht="12.75" customHeight="1">
      <c r="A31" s="38" t="s">
        <v>24</v>
      </c>
      <c r="B31" s="48">
        <v>925507.94</v>
      </c>
      <c r="C31" s="24"/>
      <c r="D31" s="7"/>
    </row>
    <row r="32" spans="1:4" ht="12.75" customHeight="1">
      <c r="A32" s="38" t="s">
        <v>25</v>
      </c>
      <c r="B32" s="65">
        <f>(B30)-(B31)</f>
        <v>-925507.94</v>
      </c>
      <c r="C32" s="24"/>
      <c r="D32" s="7"/>
    </row>
    <row r="33" spans="1:4" ht="12.75" customHeight="1" thickBot="1">
      <c r="A33" s="38" t="s">
        <v>26</v>
      </c>
      <c r="B33" s="48">
        <v>1500000</v>
      </c>
      <c r="C33" s="29"/>
      <c r="D33" s="7"/>
    </row>
    <row r="34" spans="1:4" ht="12.75" customHeight="1" thickBot="1">
      <c r="A34" s="47" t="s">
        <v>27</v>
      </c>
      <c r="B34" s="24"/>
      <c r="C34" s="70">
        <f>SUM(B37)-(B38)</f>
        <v>-139615.16999999998</v>
      </c>
      <c r="D34" s="7"/>
    </row>
    <row r="35" spans="1:4" ht="12.75" customHeight="1">
      <c r="A35" s="38" t="s">
        <v>28</v>
      </c>
      <c r="B35" s="48"/>
      <c r="C35" s="28"/>
      <c r="D35" s="7"/>
    </row>
    <row r="36" spans="1:4" ht="12.75" customHeight="1">
      <c r="A36" s="38" t="s">
        <v>29</v>
      </c>
      <c r="B36" s="48">
        <v>59615.17</v>
      </c>
      <c r="C36" s="24"/>
      <c r="D36" s="7"/>
    </row>
    <row r="37" spans="1:4" ht="12.75" customHeight="1">
      <c r="A37" s="38" t="s">
        <v>30</v>
      </c>
      <c r="B37" s="65">
        <f>(B35)-(B36)</f>
        <v>-59615.17</v>
      </c>
      <c r="C37" s="24"/>
      <c r="D37" s="7"/>
    </row>
    <row r="38" spans="1:4" ht="12.75" customHeight="1">
      <c r="A38" s="38" t="s">
        <v>31</v>
      </c>
      <c r="B38" s="48">
        <v>80000</v>
      </c>
      <c r="C38" s="49"/>
      <c r="D38" s="7"/>
    </row>
    <row r="39" spans="1:4" ht="12.75" customHeight="1" thickBot="1">
      <c r="A39" s="47" t="s">
        <v>32</v>
      </c>
      <c r="B39" s="24"/>
      <c r="C39" s="70">
        <f>SUM(B42)-(B43)</f>
        <v>-279230.32</v>
      </c>
      <c r="D39" s="7"/>
    </row>
    <row r="40" spans="1:4" ht="12.75" customHeight="1">
      <c r="A40" s="38" t="s">
        <v>33</v>
      </c>
      <c r="B40" s="48"/>
      <c r="C40" s="28"/>
      <c r="D40" s="7"/>
    </row>
    <row r="41" spans="1:4" ht="12.75" customHeight="1">
      <c r="A41" s="38" t="s">
        <v>34</v>
      </c>
      <c r="B41" s="48">
        <f>467.62+2211.66+101396.22+15154.82</f>
        <v>119230.32</v>
      </c>
      <c r="C41" s="24"/>
      <c r="D41" s="7"/>
    </row>
    <row r="42" spans="1:4" ht="12.75" customHeight="1">
      <c r="A42" s="38" t="s">
        <v>35</v>
      </c>
      <c r="B42" s="65">
        <f>(B40)-(B41)</f>
        <v>-119230.32</v>
      </c>
      <c r="C42" s="24"/>
      <c r="D42" s="7"/>
    </row>
    <row r="43" spans="1:4" ht="12.75" customHeight="1" thickBot="1">
      <c r="A43" s="38" t="s">
        <v>36</v>
      </c>
      <c r="B43" s="48">
        <v>160000</v>
      </c>
      <c r="C43" s="29"/>
      <c r="D43" s="6"/>
    </row>
    <row r="44" spans="1:4" ht="12.75" customHeight="1" thickBot="1">
      <c r="A44" s="47" t="s">
        <v>37</v>
      </c>
      <c r="B44" s="24"/>
      <c r="C44" s="70">
        <f>SUM(B47)-(B48)</f>
        <v>-55796.09</v>
      </c>
      <c r="D44" s="6"/>
    </row>
    <row r="45" spans="1:4" ht="12.75" customHeight="1">
      <c r="A45" s="38" t="s">
        <v>38</v>
      </c>
      <c r="B45" s="48"/>
      <c r="C45" s="28"/>
      <c r="D45" s="6"/>
    </row>
    <row r="46" spans="1:4" ht="12.75" customHeight="1">
      <c r="A46" s="38" t="s">
        <v>39</v>
      </c>
      <c r="B46" s="48">
        <f>600+2800+17396.09</f>
        <v>20796.09</v>
      </c>
      <c r="C46" s="24"/>
      <c r="D46" s="6"/>
    </row>
    <row r="47" spans="1:4" ht="12.75" customHeight="1">
      <c r="A47" s="38" t="s">
        <v>40</v>
      </c>
      <c r="B47" s="65">
        <f>(B45)-(B46)</f>
        <v>-20796.09</v>
      </c>
      <c r="C47" s="24"/>
      <c r="D47" s="6"/>
    </row>
    <row r="48" spans="1:4" ht="12.75" customHeight="1" thickBot="1">
      <c r="A48" s="38" t="s">
        <v>41</v>
      </c>
      <c r="B48" s="50">
        <v>35000</v>
      </c>
      <c r="C48" s="29"/>
      <c r="D48" s="6"/>
    </row>
    <row r="49" spans="1:4" ht="9" customHeight="1" thickBot="1">
      <c r="A49" s="34"/>
      <c r="B49" s="51"/>
      <c r="C49" s="51"/>
      <c r="D49" s="7"/>
    </row>
    <row r="50" spans="1:4" ht="12.75" customHeight="1" thickBot="1">
      <c r="A50" s="115" t="s">
        <v>11</v>
      </c>
      <c r="B50" s="116"/>
      <c r="C50" s="31">
        <f>SUM(B51)+(B52)</f>
        <v>15203192.9</v>
      </c>
      <c r="D50" s="7"/>
    </row>
    <row r="51" spans="1:4" ht="12.75" customHeight="1">
      <c r="A51" s="38" t="s">
        <v>59</v>
      </c>
      <c r="B51" s="52">
        <f>C8</f>
        <v>6515274.25</v>
      </c>
      <c r="C51" s="24"/>
      <c r="D51" s="7"/>
    </row>
    <row r="52" spans="1:4" ht="12.75" customHeight="1" thickBot="1">
      <c r="A52" s="41" t="s">
        <v>60</v>
      </c>
      <c r="B52" s="53">
        <f>C23</f>
        <v>8687918.65</v>
      </c>
      <c r="C52" s="24"/>
      <c r="D52" s="7"/>
    </row>
    <row r="53" spans="1:4" ht="9" customHeight="1" thickBot="1">
      <c r="A53" s="34"/>
      <c r="B53" s="34"/>
      <c r="C53" s="34"/>
      <c r="D53" s="7"/>
    </row>
    <row r="54" spans="1:4" ht="12.75" customHeight="1" thickBot="1">
      <c r="A54" s="117" t="s">
        <v>42</v>
      </c>
      <c r="B54" s="118"/>
      <c r="C54" s="122"/>
      <c r="D54" s="8"/>
    </row>
    <row r="55" spans="1:4" ht="12.75" customHeight="1" thickBot="1">
      <c r="A55" s="36" t="s">
        <v>61</v>
      </c>
      <c r="B55" s="24"/>
      <c r="C55" s="54">
        <f>(C6)-(C17)</f>
        <v>8550000</v>
      </c>
      <c r="D55" s="12">
        <f>SUM(D6)-(D17)</f>
        <v>0.9</v>
      </c>
    </row>
    <row r="56" spans="1:4" ht="12.75" customHeight="1">
      <c r="A56" s="47" t="s">
        <v>43</v>
      </c>
      <c r="B56" s="24"/>
      <c r="C56" s="55"/>
      <c r="D56" s="9"/>
    </row>
    <row r="57" spans="1:4" ht="12.75" customHeight="1">
      <c r="A57" s="47" t="s">
        <v>44</v>
      </c>
      <c r="B57" s="24"/>
      <c r="C57" s="56"/>
      <c r="D57" s="7"/>
    </row>
    <row r="58" spans="1:4" ht="12.75" customHeight="1" thickBot="1">
      <c r="A58" s="47" t="s">
        <v>45</v>
      </c>
      <c r="B58" s="24"/>
      <c r="C58" s="57"/>
      <c r="D58" s="7"/>
    </row>
    <row r="59" spans="1:4" ht="12.75" customHeight="1" thickBot="1">
      <c r="A59" s="47" t="s">
        <v>46</v>
      </c>
      <c r="B59" s="24"/>
      <c r="C59" s="31">
        <f>SUM(B60)+(B61)</f>
        <v>0</v>
      </c>
      <c r="D59" s="7"/>
    </row>
    <row r="60" spans="1:4" ht="12.75" customHeight="1">
      <c r="A60" s="38" t="s">
        <v>47</v>
      </c>
      <c r="B60" s="58"/>
      <c r="C60" s="28"/>
      <c r="D60" s="7"/>
    </row>
    <row r="61" spans="1:4" ht="12.75" customHeight="1">
      <c r="A61" s="38" t="s">
        <v>48</v>
      </c>
      <c r="B61" s="58">
        <v>0</v>
      </c>
      <c r="C61" s="24"/>
      <c r="D61" s="7"/>
    </row>
    <row r="62" spans="1:4" ht="12.75" customHeight="1" thickBot="1">
      <c r="A62" s="47" t="s">
        <v>49</v>
      </c>
      <c r="B62" s="24"/>
      <c r="C62" s="66">
        <v>25773.8</v>
      </c>
      <c r="D62" s="7"/>
    </row>
    <row r="63" spans="1:4" ht="12.75" customHeight="1" thickBot="1">
      <c r="A63" s="47" t="s">
        <v>50</v>
      </c>
      <c r="B63" s="24"/>
      <c r="C63" s="59">
        <f>(B64)-(B65)</f>
        <v>15957408.22</v>
      </c>
      <c r="D63" s="7"/>
    </row>
    <row r="64" spans="1:4" ht="12.75" customHeight="1">
      <c r="A64" s="38" t="s">
        <v>51</v>
      </c>
      <c r="B64" s="58">
        <v>25644345.82</v>
      </c>
      <c r="C64" s="60"/>
      <c r="D64" s="7"/>
    </row>
    <row r="65" spans="1:4" ht="30.75">
      <c r="A65" s="61" t="s">
        <v>58</v>
      </c>
      <c r="B65" s="62">
        <v>9686937.6</v>
      </c>
      <c r="C65" s="24"/>
      <c r="D65" s="7"/>
    </row>
    <row r="66" spans="1:4" ht="12.75" customHeight="1" thickBot="1">
      <c r="A66" s="63" t="s">
        <v>52</v>
      </c>
      <c r="B66" s="24"/>
      <c r="C66" s="64"/>
      <c r="D66" s="7"/>
    </row>
    <row r="67" spans="1:4" ht="12.75" customHeight="1" thickBot="1">
      <c r="A67" s="67" t="s">
        <v>62</v>
      </c>
      <c r="B67" s="68"/>
      <c r="C67" s="69">
        <f>C50</f>
        <v>15203192.9</v>
      </c>
      <c r="D67" s="7"/>
    </row>
    <row r="68" spans="1:4" ht="12.75" customHeight="1" thickBot="1">
      <c r="A68" s="120" t="s">
        <v>3</v>
      </c>
      <c r="B68" s="121"/>
      <c r="C68" s="31">
        <f>SUM(C55)-(C56)-(C57)-(C58)-(C59)+(C62)+(C63)-(C66)+(C67)</f>
        <v>39736374.92</v>
      </c>
      <c r="D68" s="7"/>
    </row>
    <row r="69" spans="1:3" ht="9" customHeight="1">
      <c r="A69" s="3"/>
      <c r="B69" s="4"/>
      <c r="C69" s="4"/>
    </row>
  </sheetData>
  <sheetProtection formatCells="0" formatColumns="0" formatRows="0" insertColumns="0" insertRows="0" insertHyperlinks="0" deleteColumns="0" deleteRows="0"/>
  <mergeCells count="9">
    <mergeCell ref="A50:B50"/>
    <mergeCell ref="A16:C16"/>
    <mergeCell ref="A68:B68"/>
    <mergeCell ref="A54:C54"/>
    <mergeCell ref="A1:D1"/>
    <mergeCell ref="A2:D2"/>
    <mergeCell ref="A3:D3"/>
    <mergeCell ref="A8:B8"/>
    <mergeCell ref="A23:B23"/>
  </mergeCells>
  <printOptions/>
  <pageMargins left="0.7874015748031497" right="0.2362204724409449" top="0.1968503937007874" bottom="0.1968503937007874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6">
      <selection activeCell="A2" sqref="A2:C2"/>
    </sheetView>
  </sheetViews>
  <sheetFormatPr defaultColWidth="9.140625" defaultRowHeight="15"/>
  <cols>
    <col min="1" max="1" width="58.421875" style="73" bestFit="1" customWidth="1"/>
    <col min="2" max="2" width="16.00390625" style="73" bestFit="1" customWidth="1"/>
    <col min="3" max="3" width="8.8515625" style="73" customWidth="1"/>
    <col min="4" max="6" width="9.140625" style="73" customWidth="1"/>
    <col min="7" max="7" width="10.140625" style="73" bestFit="1" customWidth="1"/>
    <col min="8" max="16384" width="9.140625" style="73" customWidth="1"/>
  </cols>
  <sheetData>
    <row r="1" spans="1:3" ht="15">
      <c r="A1" s="124" t="s">
        <v>184</v>
      </c>
      <c r="B1" s="124"/>
      <c r="C1" s="124"/>
    </row>
    <row r="2" spans="1:3" ht="15">
      <c r="A2" s="124" t="s">
        <v>189</v>
      </c>
      <c r="B2" s="124"/>
      <c r="C2" s="124"/>
    </row>
    <row r="3" spans="1:3" ht="15">
      <c r="A3" s="124" t="s">
        <v>54</v>
      </c>
      <c r="B3" s="124"/>
      <c r="C3" s="124"/>
    </row>
    <row r="4" spans="1:3" ht="4.5" customHeight="1" thickBot="1">
      <c r="A4" s="71"/>
      <c r="B4" s="71"/>
      <c r="C4" s="74"/>
    </row>
    <row r="5" spans="1:3" ht="15.75" thickBot="1">
      <c r="A5" s="75" t="s">
        <v>80</v>
      </c>
      <c r="B5" s="76" t="s">
        <v>81</v>
      </c>
      <c r="C5" s="77" t="s">
        <v>0</v>
      </c>
    </row>
    <row r="6" spans="1:3" ht="15">
      <c r="A6" s="78" t="s">
        <v>82</v>
      </c>
      <c r="B6" s="99"/>
      <c r="C6" s="88"/>
    </row>
    <row r="7" spans="1:3" ht="15">
      <c r="A7" s="79" t="s">
        <v>83</v>
      </c>
      <c r="B7" s="90">
        <v>9500</v>
      </c>
      <c r="C7" s="104">
        <v>1</v>
      </c>
    </row>
    <row r="8" spans="1:3" ht="15">
      <c r="A8" s="79" t="s">
        <v>174</v>
      </c>
      <c r="B8" s="90">
        <v>9500</v>
      </c>
      <c r="C8" s="104">
        <v>1</v>
      </c>
    </row>
    <row r="9" spans="1:3" ht="15">
      <c r="A9" s="79" t="s">
        <v>173</v>
      </c>
      <c r="B9" s="90">
        <v>9500</v>
      </c>
      <c r="C9" s="104">
        <v>1</v>
      </c>
    </row>
    <row r="10" spans="1:3" ht="15">
      <c r="A10" s="80" t="s">
        <v>1</v>
      </c>
      <c r="B10" s="100">
        <v>28500</v>
      </c>
      <c r="C10" s="105">
        <v>3</v>
      </c>
    </row>
    <row r="11" spans="1:3" ht="15">
      <c r="A11" s="82" t="s">
        <v>84</v>
      </c>
      <c r="B11" s="100"/>
      <c r="C11" s="91"/>
    </row>
    <row r="12" spans="1:3" ht="15">
      <c r="A12" s="80" t="s">
        <v>85</v>
      </c>
      <c r="B12" s="90"/>
      <c r="C12" s="86"/>
    </row>
    <row r="13" spans="1:3" ht="15">
      <c r="A13" s="79" t="s">
        <v>86</v>
      </c>
      <c r="B13" s="90">
        <v>19000</v>
      </c>
      <c r="C13" s="104">
        <v>2</v>
      </c>
    </row>
    <row r="14" spans="1:3" ht="15">
      <c r="A14" s="79" t="s">
        <v>87</v>
      </c>
      <c r="B14" s="90">
        <v>19000</v>
      </c>
      <c r="C14" s="104" t="s">
        <v>175</v>
      </c>
    </row>
    <row r="15" spans="1:4" ht="15">
      <c r="A15" s="79" t="s">
        <v>88</v>
      </c>
      <c r="B15" s="90">
        <v>19000</v>
      </c>
      <c r="C15" s="104" t="s">
        <v>175</v>
      </c>
      <c r="D15" s="83"/>
    </row>
    <row r="16" spans="1:3" ht="15">
      <c r="A16" s="79" t="s">
        <v>89</v>
      </c>
      <c r="B16" s="90">
        <v>57000</v>
      </c>
      <c r="C16" s="104" t="s">
        <v>176</v>
      </c>
    </row>
    <row r="17" spans="1:3" ht="15">
      <c r="A17" s="79" t="s">
        <v>90</v>
      </c>
      <c r="B17" s="90">
        <v>19000</v>
      </c>
      <c r="C17" s="104" t="s">
        <v>175</v>
      </c>
    </row>
    <row r="18" spans="1:3" ht="15">
      <c r="A18" s="79" t="s">
        <v>91</v>
      </c>
      <c r="B18" s="90">
        <v>38000</v>
      </c>
      <c r="C18" s="104" t="s">
        <v>177</v>
      </c>
    </row>
    <row r="19" spans="1:3" ht="15">
      <c r="A19" s="80" t="s">
        <v>1</v>
      </c>
      <c r="B19" s="107">
        <f>SUM(B13:B18)</f>
        <v>171000</v>
      </c>
      <c r="C19" s="106">
        <v>18</v>
      </c>
    </row>
    <row r="20" spans="1:7" ht="15">
      <c r="A20" s="80" t="s">
        <v>92</v>
      </c>
      <c r="B20" s="100"/>
      <c r="C20" s="81"/>
      <c r="G20" s="101"/>
    </row>
    <row r="21" spans="1:3" ht="15">
      <c r="A21" s="79" t="s">
        <v>93</v>
      </c>
      <c r="B21" s="90">
        <v>47500</v>
      </c>
      <c r="C21" s="104">
        <v>5</v>
      </c>
    </row>
    <row r="22" spans="1:3" ht="15">
      <c r="A22" s="79" t="s">
        <v>94</v>
      </c>
      <c r="B22" s="90">
        <v>104500</v>
      </c>
      <c r="C22" s="104" t="s">
        <v>182</v>
      </c>
    </row>
    <row r="23" spans="1:3" ht="15">
      <c r="A23" s="79" t="s">
        <v>95</v>
      </c>
      <c r="B23" s="90">
        <v>190000</v>
      </c>
      <c r="C23" s="104" t="s">
        <v>181</v>
      </c>
    </row>
    <row r="24" spans="1:3" ht="15">
      <c r="A24" s="79" t="s">
        <v>96</v>
      </c>
      <c r="B24" s="90">
        <v>95000</v>
      </c>
      <c r="C24" s="104" t="s">
        <v>178</v>
      </c>
    </row>
    <row r="25" spans="1:3" ht="15">
      <c r="A25" s="79" t="s">
        <v>97</v>
      </c>
      <c r="B25" s="90">
        <v>19000</v>
      </c>
      <c r="C25" s="104" t="s">
        <v>175</v>
      </c>
    </row>
    <row r="26" spans="1:3" ht="15">
      <c r="A26" s="80" t="s">
        <v>1</v>
      </c>
      <c r="B26" s="107">
        <f>SUM(B21:B25)</f>
        <v>456000</v>
      </c>
      <c r="C26" s="105">
        <v>48</v>
      </c>
    </row>
    <row r="27" spans="1:3" ht="15">
      <c r="A27" s="82" t="s">
        <v>98</v>
      </c>
      <c r="B27" s="100"/>
      <c r="C27" s="81"/>
    </row>
    <row r="28" spans="1:4" ht="15">
      <c r="A28" s="79" t="s">
        <v>99</v>
      </c>
      <c r="B28" s="90">
        <v>9500</v>
      </c>
      <c r="C28" s="104">
        <v>1</v>
      </c>
      <c r="D28" s="87"/>
    </row>
    <row r="29" spans="1:7" ht="15">
      <c r="A29" s="79" t="s">
        <v>100</v>
      </c>
      <c r="B29" s="90">
        <v>142500</v>
      </c>
      <c r="C29" s="104" t="s">
        <v>179</v>
      </c>
      <c r="D29" s="87"/>
      <c r="G29" s="101"/>
    </row>
    <row r="30" spans="1:4" ht="15">
      <c r="A30" s="79" t="s">
        <v>101</v>
      </c>
      <c r="B30" s="90">
        <v>142500</v>
      </c>
      <c r="C30" s="104" t="s">
        <v>179</v>
      </c>
      <c r="D30" s="87"/>
    </row>
    <row r="31" spans="1:3" ht="15">
      <c r="A31" s="80" t="s">
        <v>1</v>
      </c>
      <c r="B31" s="100">
        <f>SUM(B28:B30)</f>
        <v>294500</v>
      </c>
      <c r="C31" s="103" t="s">
        <v>180</v>
      </c>
    </row>
    <row r="32" spans="1:3" ht="15">
      <c r="A32" s="82" t="s">
        <v>102</v>
      </c>
      <c r="B32" s="89"/>
      <c r="C32" s="100">
        <v>0</v>
      </c>
    </row>
    <row r="33" spans="1:3" ht="15">
      <c r="A33" s="79" t="s">
        <v>103</v>
      </c>
      <c r="B33" s="104"/>
      <c r="C33" s="102"/>
    </row>
    <row r="34" spans="1:3" ht="15">
      <c r="A34" s="79" t="s">
        <v>104</v>
      </c>
      <c r="B34" s="104"/>
      <c r="C34" s="102"/>
    </row>
    <row r="35" spans="1:3" ht="15">
      <c r="A35" s="79" t="s">
        <v>105</v>
      </c>
      <c r="B35" s="104"/>
      <c r="C35" s="102"/>
    </row>
    <row r="36" spans="1:3" ht="15">
      <c r="A36" s="79" t="s">
        <v>106</v>
      </c>
      <c r="B36" s="104"/>
      <c r="C36" s="102"/>
    </row>
    <row r="37" spans="1:3" ht="15">
      <c r="A37" s="79" t="s">
        <v>107</v>
      </c>
      <c r="B37" s="104"/>
      <c r="C37" s="102"/>
    </row>
    <row r="38" spans="1:3" ht="15">
      <c r="A38" s="79" t="s">
        <v>108</v>
      </c>
      <c r="B38" s="104"/>
      <c r="C38" s="102"/>
    </row>
    <row r="39" spans="1:3" ht="15">
      <c r="A39" s="79" t="s">
        <v>109</v>
      </c>
      <c r="B39" s="104"/>
      <c r="C39" s="102"/>
    </row>
    <row r="40" spans="1:3" ht="15">
      <c r="A40" s="79" t="s">
        <v>110</v>
      </c>
      <c r="B40" s="104"/>
      <c r="C40" s="102"/>
    </row>
    <row r="41" spans="1:3" ht="15">
      <c r="A41" s="79" t="s">
        <v>111</v>
      </c>
      <c r="B41" s="104"/>
      <c r="C41" s="102"/>
    </row>
    <row r="42" spans="1:3" ht="15">
      <c r="A42" s="79" t="s">
        <v>112</v>
      </c>
      <c r="B42" s="104"/>
      <c r="C42" s="102"/>
    </row>
    <row r="43" spans="1:3" ht="15">
      <c r="A43" s="79" t="s">
        <v>113</v>
      </c>
      <c r="B43" s="104"/>
      <c r="C43" s="102"/>
    </row>
    <row r="44" spans="1:3" ht="15">
      <c r="A44" s="79" t="s">
        <v>114</v>
      </c>
      <c r="B44" s="104"/>
      <c r="C44" s="102"/>
    </row>
    <row r="45" spans="1:3" ht="15">
      <c r="A45" s="79" t="s">
        <v>115</v>
      </c>
      <c r="B45" s="104"/>
      <c r="C45" s="102"/>
    </row>
    <row r="46" spans="1:3" ht="15">
      <c r="A46" s="79" t="s">
        <v>116</v>
      </c>
      <c r="B46" s="104"/>
      <c r="C46" s="102"/>
    </row>
    <row r="47" spans="1:3" ht="15">
      <c r="A47" s="79" t="s">
        <v>117</v>
      </c>
      <c r="B47" s="104"/>
      <c r="C47" s="102"/>
    </row>
    <row r="48" spans="1:3" ht="15">
      <c r="A48" s="79" t="s">
        <v>118</v>
      </c>
      <c r="B48" s="104"/>
      <c r="C48" s="102"/>
    </row>
    <row r="49" spans="1:3" ht="15.75" thickBot="1">
      <c r="A49" s="80" t="s">
        <v>1</v>
      </c>
      <c r="B49" s="104"/>
      <c r="C49" s="102"/>
    </row>
    <row r="50" spans="1:3" ht="15.75" thickBot="1">
      <c r="A50" s="75" t="s">
        <v>119</v>
      </c>
      <c r="B50" s="114">
        <v>950000</v>
      </c>
      <c r="C50" s="84">
        <v>1</v>
      </c>
    </row>
    <row r="51" spans="1:3" ht="15">
      <c r="A51" s="85"/>
      <c r="C51" s="85"/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zoomScalePageLayoutView="0" workbookViewId="0" topLeftCell="A1">
      <selection activeCell="A1" sqref="A1:K34"/>
    </sheetView>
  </sheetViews>
  <sheetFormatPr defaultColWidth="9.140625" defaultRowHeight="15"/>
  <cols>
    <col min="1" max="1" width="14.57421875" style="0" customWidth="1"/>
    <col min="2" max="2" width="9.00390625" style="0" customWidth="1"/>
    <col min="3" max="3" width="11.57421875" style="0" customWidth="1"/>
    <col min="4" max="4" width="10.00390625" style="0" customWidth="1"/>
    <col min="5" max="5" width="12.8515625" style="0" customWidth="1"/>
    <col min="6" max="6" width="11.7109375" style="0" bestFit="1" customWidth="1"/>
    <col min="7" max="7" width="11.421875" style="0" customWidth="1"/>
    <col min="8" max="8" width="10.7109375" style="0" customWidth="1"/>
    <col min="9" max="9" width="11.7109375" style="0" bestFit="1" customWidth="1"/>
    <col min="10" max="10" width="13.8515625" style="0" customWidth="1"/>
    <col min="11" max="11" width="15.00390625" style="0" customWidth="1"/>
  </cols>
  <sheetData>
    <row r="1" spans="1:11" ht="15">
      <c r="A1" s="124" t="s">
        <v>185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>
      <c r="A2" s="125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" customHeight="1">
      <c r="A3" s="126" t="s">
        <v>54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6" ht="15">
      <c r="A6" s="92">
        <v>2017</v>
      </c>
    </row>
    <row r="7" spans="1:11" ht="36">
      <c r="A7" s="93" t="s">
        <v>68</v>
      </c>
      <c r="B7" s="93" t="s">
        <v>69</v>
      </c>
      <c r="C7" s="93" t="s">
        <v>70</v>
      </c>
      <c r="D7" s="94" t="s">
        <v>71</v>
      </c>
      <c r="E7" s="93" t="s">
        <v>72</v>
      </c>
      <c r="F7" s="93" t="s">
        <v>73</v>
      </c>
      <c r="G7" s="93" t="s">
        <v>74</v>
      </c>
      <c r="H7" s="93" t="s">
        <v>75</v>
      </c>
      <c r="I7" s="93" t="s">
        <v>76</v>
      </c>
      <c r="J7" s="93" t="s">
        <v>77</v>
      </c>
      <c r="K7" s="95" t="s">
        <v>78</v>
      </c>
    </row>
    <row r="8" spans="1:11" ht="15">
      <c r="A8" s="109" t="s">
        <v>138</v>
      </c>
      <c r="B8" s="109" t="s">
        <v>146</v>
      </c>
      <c r="C8" s="109" t="s">
        <v>79</v>
      </c>
      <c r="D8" s="110" t="s">
        <v>164</v>
      </c>
      <c r="E8" s="109" t="s">
        <v>65</v>
      </c>
      <c r="F8" s="111">
        <v>300000</v>
      </c>
      <c r="G8" s="111">
        <v>300000</v>
      </c>
      <c r="H8" s="109">
        <v>0</v>
      </c>
      <c r="I8" s="109">
        <v>0</v>
      </c>
      <c r="J8" s="109">
        <v>0</v>
      </c>
      <c r="K8" s="111">
        <v>0</v>
      </c>
    </row>
    <row r="9" spans="1:11" ht="15">
      <c r="A9" s="109" t="s">
        <v>139</v>
      </c>
      <c r="B9" s="109" t="s">
        <v>147</v>
      </c>
      <c r="C9" s="109" t="s">
        <v>67</v>
      </c>
      <c r="D9" s="110" t="s">
        <v>165</v>
      </c>
      <c r="E9" s="109" t="s">
        <v>65</v>
      </c>
      <c r="F9" s="111">
        <v>240000</v>
      </c>
      <c r="G9" s="111">
        <v>240000</v>
      </c>
      <c r="H9" s="109">
        <v>0</v>
      </c>
      <c r="I9" s="109">
        <v>0</v>
      </c>
      <c r="J9" s="109">
        <v>0</v>
      </c>
      <c r="K9" s="111">
        <v>0</v>
      </c>
    </row>
    <row r="10" spans="1:11" ht="15">
      <c r="A10" s="109" t="s">
        <v>140</v>
      </c>
      <c r="B10" s="109" t="s">
        <v>159</v>
      </c>
      <c r="C10" s="109" t="s">
        <v>79</v>
      </c>
      <c r="D10" s="110" t="s">
        <v>166</v>
      </c>
      <c r="E10" s="109" t="s">
        <v>65</v>
      </c>
      <c r="F10" s="111">
        <v>300000</v>
      </c>
      <c r="G10" s="111">
        <v>300000</v>
      </c>
      <c r="H10" s="109">
        <v>0</v>
      </c>
      <c r="I10" s="109">
        <v>0</v>
      </c>
      <c r="J10" s="109">
        <v>0</v>
      </c>
      <c r="K10" s="111">
        <v>0</v>
      </c>
    </row>
    <row r="11" spans="1:11" ht="15">
      <c r="A11" s="109" t="s">
        <v>141</v>
      </c>
      <c r="B11" s="109" t="s">
        <v>160</v>
      </c>
      <c r="C11" s="109" t="s">
        <v>79</v>
      </c>
      <c r="D11" s="110" t="s">
        <v>167</v>
      </c>
      <c r="E11" s="109" t="s">
        <v>65</v>
      </c>
      <c r="F11" s="111">
        <v>150000</v>
      </c>
      <c r="G11" s="111">
        <v>150000</v>
      </c>
      <c r="H11" s="109">
        <v>0</v>
      </c>
      <c r="I11" s="109">
        <v>0</v>
      </c>
      <c r="J11" s="109">
        <v>0</v>
      </c>
      <c r="K11" s="111"/>
    </row>
    <row r="12" spans="1:11" ht="15">
      <c r="A12" s="109" t="s">
        <v>142</v>
      </c>
      <c r="B12" s="109" t="s">
        <v>161</v>
      </c>
      <c r="C12" s="109" t="s">
        <v>64</v>
      </c>
      <c r="D12" s="110" t="s">
        <v>168</v>
      </c>
      <c r="E12" s="109" t="s">
        <v>65</v>
      </c>
      <c r="F12" s="111">
        <v>391001</v>
      </c>
      <c r="G12" s="111">
        <v>391001</v>
      </c>
      <c r="H12" s="109">
        <v>0</v>
      </c>
      <c r="I12" s="109">
        <v>0</v>
      </c>
      <c r="J12" s="109">
        <v>0</v>
      </c>
      <c r="K12" s="111"/>
    </row>
    <row r="13" spans="1:11" ht="15">
      <c r="A13" s="109" t="s">
        <v>143</v>
      </c>
      <c r="B13" s="109" t="s">
        <v>162</v>
      </c>
      <c r="C13" s="109" t="s">
        <v>64</v>
      </c>
      <c r="D13" s="110" t="s">
        <v>169</v>
      </c>
      <c r="E13" s="109" t="s">
        <v>65</v>
      </c>
      <c r="F13" s="111">
        <v>1200000</v>
      </c>
      <c r="G13" s="111">
        <v>1200000</v>
      </c>
      <c r="H13" s="109">
        <v>0</v>
      </c>
      <c r="I13" s="109">
        <v>0</v>
      </c>
      <c r="J13" s="109">
        <v>0</v>
      </c>
      <c r="K13" s="111"/>
    </row>
    <row r="14" spans="1:11" ht="15">
      <c r="A14" s="109" t="s">
        <v>145</v>
      </c>
      <c r="B14" s="109"/>
      <c r="C14" s="109" t="s">
        <v>163</v>
      </c>
      <c r="D14" s="110">
        <v>0</v>
      </c>
      <c r="E14" s="112">
        <v>42548</v>
      </c>
      <c r="F14" s="111">
        <v>247878.61</v>
      </c>
      <c r="G14" s="111">
        <v>247878.61</v>
      </c>
      <c r="H14" s="109">
        <v>0</v>
      </c>
      <c r="I14" s="109">
        <v>0</v>
      </c>
      <c r="J14" s="111">
        <v>247878.61</v>
      </c>
      <c r="K14" s="111"/>
    </row>
    <row r="15" spans="1:11" ht="15">
      <c r="A15" s="109" t="s">
        <v>120</v>
      </c>
      <c r="B15" s="109" t="s">
        <v>121</v>
      </c>
      <c r="C15" s="109" t="s">
        <v>79</v>
      </c>
      <c r="D15" s="110" t="s">
        <v>170</v>
      </c>
      <c r="E15" s="109" t="s">
        <v>65</v>
      </c>
      <c r="F15" s="111">
        <v>800000</v>
      </c>
      <c r="G15" s="111">
        <v>800000</v>
      </c>
      <c r="H15" s="109">
        <v>0</v>
      </c>
      <c r="I15" s="109">
        <v>0</v>
      </c>
      <c r="J15" s="109">
        <v>0</v>
      </c>
      <c r="K15" s="111">
        <v>800000</v>
      </c>
    </row>
    <row r="16" spans="1:11" ht="15">
      <c r="A16" s="109" t="s">
        <v>122</v>
      </c>
      <c r="B16" s="109" t="s">
        <v>123</v>
      </c>
      <c r="C16" s="109" t="s">
        <v>66</v>
      </c>
      <c r="D16" s="110" t="s">
        <v>171</v>
      </c>
      <c r="E16" s="109" t="s">
        <v>65</v>
      </c>
      <c r="F16" s="111">
        <v>220000</v>
      </c>
      <c r="G16" s="111">
        <v>220000</v>
      </c>
      <c r="H16" s="109">
        <v>0</v>
      </c>
      <c r="I16" s="109">
        <v>0</v>
      </c>
      <c r="J16" s="109">
        <v>0</v>
      </c>
      <c r="K16" s="111">
        <v>220000</v>
      </c>
    </row>
    <row r="17" spans="1:11" ht="15">
      <c r="A17" s="109" t="s">
        <v>124</v>
      </c>
      <c r="B17" s="109">
        <v>0</v>
      </c>
      <c r="C17" s="109" t="s">
        <v>64</v>
      </c>
      <c r="D17" s="110">
        <v>0</v>
      </c>
      <c r="E17" s="109"/>
      <c r="F17" s="111">
        <v>299330</v>
      </c>
      <c r="G17" s="111"/>
      <c r="H17" s="109">
        <v>0</v>
      </c>
      <c r="I17" s="109">
        <v>0</v>
      </c>
      <c r="J17" s="109">
        <v>0</v>
      </c>
      <c r="K17" s="111">
        <f>F17</f>
        <v>299330</v>
      </c>
    </row>
    <row r="18" spans="1:11" ht="15">
      <c r="A18" s="109" t="s">
        <v>125</v>
      </c>
      <c r="B18" s="109" t="s">
        <v>126</v>
      </c>
      <c r="C18" s="109" t="s">
        <v>79</v>
      </c>
      <c r="D18" s="110" t="s">
        <v>172</v>
      </c>
      <c r="E18" s="109" t="s">
        <v>65</v>
      </c>
      <c r="F18" s="111">
        <v>498864.6</v>
      </c>
      <c r="G18" s="111">
        <v>498864.6</v>
      </c>
      <c r="H18" s="109">
        <v>0</v>
      </c>
      <c r="I18" s="109">
        <v>0</v>
      </c>
      <c r="J18" s="109">
        <v>0</v>
      </c>
      <c r="K18" s="111">
        <v>498864.6</v>
      </c>
    </row>
    <row r="19" spans="1:11" ht="15">
      <c r="A19" s="109" t="s">
        <v>127</v>
      </c>
      <c r="B19" s="109">
        <v>0</v>
      </c>
      <c r="C19" s="109" t="s">
        <v>64</v>
      </c>
      <c r="D19" s="110">
        <v>0</v>
      </c>
      <c r="E19" s="109" t="s">
        <v>65</v>
      </c>
      <c r="F19" s="111">
        <v>372160</v>
      </c>
      <c r="G19" s="111"/>
      <c r="H19" s="109">
        <v>0</v>
      </c>
      <c r="I19" s="109">
        <v>0</v>
      </c>
      <c r="J19" s="109">
        <v>0</v>
      </c>
      <c r="K19" s="111">
        <f>F19</f>
        <v>372160</v>
      </c>
    </row>
    <row r="20" spans="1:11" ht="15">
      <c r="A20" s="109" t="s">
        <v>144</v>
      </c>
      <c r="B20" s="109">
        <v>0</v>
      </c>
      <c r="C20" s="109" t="s">
        <v>64</v>
      </c>
      <c r="D20" s="110">
        <v>0</v>
      </c>
      <c r="E20" s="109" t="s">
        <v>65</v>
      </c>
      <c r="F20" s="111">
        <v>1093600.42</v>
      </c>
      <c r="G20" s="111"/>
      <c r="H20" s="109">
        <v>0</v>
      </c>
      <c r="I20" s="109">
        <v>0</v>
      </c>
      <c r="J20" s="109">
        <v>0</v>
      </c>
      <c r="K20" s="111">
        <f>F20</f>
        <v>1093600.42</v>
      </c>
    </row>
    <row r="21" spans="1:11" ht="15">
      <c r="A21" s="109" t="s">
        <v>128</v>
      </c>
      <c r="B21" s="109" t="s">
        <v>129</v>
      </c>
      <c r="C21" s="109" t="s">
        <v>79</v>
      </c>
      <c r="D21" s="110" t="s">
        <v>170</v>
      </c>
      <c r="E21" s="109" t="s">
        <v>65</v>
      </c>
      <c r="F21" s="111">
        <v>1600000</v>
      </c>
      <c r="G21" s="111">
        <v>1600000</v>
      </c>
      <c r="H21" s="109">
        <v>0</v>
      </c>
      <c r="I21" s="109">
        <v>0</v>
      </c>
      <c r="J21" s="109">
        <v>0</v>
      </c>
      <c r="K21" s="111">
        <v>1600000</v>
      </c>
    </row>
    <row r="22" spans="1:11" ht="15">
      <c r="A22" s="109" t="s">
        <v>130</v>
      </c>
      <c r="B22" s="109">
        <v>0</v>
      </c>
      <c r="C22" s="109" t="s">
        <v>64</v>
      </c>
      <c r="D22" s="110">
        <v>0</v>
      </c>
      <c r="E22" s="109" t="s">
        <v>65</v>
      </c>
      <c r="F22" s="111">
        <v>1060663.43</v>
      </c>
      <c r="G22" s="111"/>
      <c r="H22" s="109">
        <v>0</v>
      </c>
      <c r="I22" s="109">
        <v>0</v>
      </c>
      <c r="J22" s="109">
        <v>0</v>
      </c>
      <c r="K22" s="111">
        <f>F22</f>
        <v>1060663.43</v>
      </c>
    </row>
    <row r="23" spans="1:11" ht="15">
      <c r="A23" s="109" t="s">
        <v>131</v>
      </c>
      <c r="B23" s="109">
        <v>0</v>
      </c>
      <c r="C23" s="109" t="s">
        <v>64</v>
      </c>
      <c r="D23" s="110">
        <v>0</v>
      </c>
      <c r="E23" s="109" t="s">
        <v>65</v>
      </c>
      <c r="F23" s="111">
        <v>174899.69</v>
      </c>
      <c r="G23" s="111"/>
      <c r="H23" s="109">
        <v>0</v>
      </c>
      <c r="I23" s="109">
        <v>0</v>
      </c>
      <c r="J23" s="109">
        <v>0</v>
      </c>
      <c r="K23" s="111">
        <f aca="true" t="shared" si="0" ref="K23:K29">F23</f>
        <v>174899.69</v>
      </c>
    </row>
    <row r="24" spans="1:11" ht="15">
      <c r="A24" s="109" t="s">
        <v>132</v>
      </c>
      <c r="B24" s="109">
        <v>0</v>
      </c>
      <c r="C24" s="109" t="s">
        <v>64</v>
      </c>
      <c r="D24" s="110">
        <v>0</v>
      </c>
      <c r="E24" s="109" t="s">
        <v>65</v>
      </c>
      <c r="F24" s="111">
        <v>136251</v>
      </c>
      <c r="G24" s="111"/>
      <c r="H24" s="109">
        <v>0</v>
      </c>
      <c r="I24" s="109">
        <v>0</v>
      </c>
      <c r="J24" s="109">
        <v>0</v>
      </c>
      <c r="K24" s="111">
        <f t="shared" si="0"/>
        <v>136251</v>
      </c>
    </row>
    <row r="25" spans="1:11" ht="15">
      <c r="A25" s="109" t="s">
        <v>133</v>
      </c>
      <c r="B25" s="109">
        <v>0</v>
      </c>
      <c r="C25" s="109" t="s">
        <v>64</v>
      </c>
      <c r="D25" s="110">
        <v>0</v>
      </c>
      <c r="E25" s="109" t="s">
        <v>65</v>
      </c>
      <c r="F25" s="111">
        <v>146563.5</v>
      </c>
      <c r="G25" s="111"/>
      <c r="H25" s="109">
        <v>0</v>
      </c>
      <c r="I25" s="109">
        <v>0</v>
      </c>
      <c r="J25" s="109">
        <v>0</v>
      </c>
      <c r="K25" s="111">
        <f t="shared" si="0"/>
        <v>146563.5</v>
      </c>
    </row>
    <row r="26" spans="1:11" ht="15">
      <c r="A26" s="109" t="s">
        <v>134</v>
      </c>
      <c r="B26" s="109">
        <v>0</v>
      </c>
      <c r="C26" s="109" t="s">
        <v>64</v>
      </c>
      <c r="D26" s="110">
        <v>0</v>
      </c>
      <c r="E26" s="109" t="s">
        <v>65</v>
      </c>
      <c r="F26" s="111">
        <v>223978.3</v>
      </c>
      <c r="G26" s="111"/>
      <c r="H26" s="109">
        <v>0</v>
      </c>
      <c r="I26" s="109">
        <v>0</v>
      </c>
      <c r="J26" s="109">
        <v>0</v>
      </c>
      <c r="K26" s="111">
        <f t="shared" si="0"/>
        <v>223978.3</v>
      </c>
    </row>
    <row r="27" spans="1:11" ht="15">
      <c r="A27" s="109" t="s">
        <v>135</v>
      </c>
      <c r="B27" s="109">
        <v>0</v>
      </c>
      <c r="C27" s="109" t="s">
        <v>64</v>
      </c>
      <c r="D27" s="110">
        <v>0</v>
      </c>
      <c r="E27" s="109" t="s">
        <v>65</v>
      </c>
      <c r="F27" s="111">
        <v>1200000</v>
      </c>
      <c r="G27" s="111"/>
      <c r="H27" s="109">
        <v>0</v>
      </c>
      <c r="I27" s="109">
        <v>0</v>
      </c>
      <c r="J27" s="109">
        <v>0</v>
      </c>
      <c r="K27" s="111">
        <f t="shared" si="0"/>
        <v>1200000</v>
      </c>
    </row>
    <row r="28" spans="1:11" ht="15">
      <c r="A28" s="109" t="s">
        <v>136</v>
      </c>
      <c r="B28" s="109">
        <v>0</v>
      </c>
      <c r="C28" s="109" t="s">
        <v>64</v>
      </c>
      <c r="D28" s="110">
        <v>0</v>
      </c>
      <c r="E28" s="109" t="s">
        <v>65</v>
      </c>
      <c r="F28" s="111">
        <v>385610.72</v>
      </c>
      <c r="G28" s="111"/>
      <c r="H28" s="109">
        <v>0</v>
      </c>
      <c r="I28" s="109">
        <v>0</v>
      </c>
      <c r="J28" s="109">
        <v>0</v>
      </c>
      <c r="K28" s="111">
        <f t="shared" si="0"/>
        <v>385610.72</v>
      </c>
    </row>
    <row r="29" spans="1:11" ht="15">
      <c r="A29" s="109" t="s">
        <v>137</v>
      </c>
      <c r="B29" s="109">
        <v>0</v>
      </c>
      <c r="C29" s="109" t="s">
        <v>64</v>
      </c>
      <c r="D29" s="110">
        <v>0</v>
      </c>
      <c r="E29" s="109" t="s">
        <v>65</v>
      </c>
      <c r="F29" s="111">
        <v>1200000</v>
      </c>
      <c r="G29" s="111"/>
      <c r="H29" s="109">
        <v>0</v>
      </c>
      <c r="I29" s="109">
        <v>0</v>
      </c>
      <c r="J29" s="109">
        <v>0</v>
      </c>
      <c r="K29" s="111">
        <f t="shared" si="0"/>
        <v>1200000</v>
      </c>
    </row>
    <row r="30" spans="1:11" ht="15">
      <c r="A30" s="109" t="s">
        <v>148</v>
      </c>
      <c r="B30" s="109" t="s">
        <v>149</v>
      </c>
      <c r="C30" s="109" t="s">
        <v>150</v>
      </c>
      <c r="D30" s="110" t="s">
        <v>151</v>
      </c>
      <c r="E30" s="110" t="s">
        <v>188</v>
      </c>
      <c r="F30" s="111">
        <v>800000</v>
      </c>
      <c r="G30" s="111">
        <v>800000</v>
      </c>
      <c r="H30" s="109">
        <v>0</v>
      </c>
      <c r="I30" s="111">
        <v>791189.38</v>
      </c>
      <c r="J30" s="111">
        <f>G30-I30</f>
        <v>8810.619999999995</v>
      </c>
      <c r="K30" s="111">
        <v>0</v>
      </c>
    </row>
    <row r="31" spans="1:11" ht="15">
      <c r="A31" s="109" t="s">
        <v>152</v>
      </c>
      <c r="B31" s="109" t="s">
        <v>153</v>
      </c>
      <c r="C31" s="109" t="s">
        <v>150</v>
      </c>
      <c r="D31" s="110" t="s">
        <v>154</v>
      </c>
      <c r="E31" s="110" t="s">
        <v>186</v>
      </c>
      <c r="F31" s="111">
        <v>1200000</v>
      </c>
      <c r="G31" s="111">
        <v>1200000</v>
      </c>
      <c r="H31" s="109">
        <v>0</v>
      </c>
      <c r="I31" s="111">
        <v>1191085.25</v>
      </c>
      <c r="J31" s="111">
        <f>G31-I31</f>
        <v>8914.75</v>
      </c>
      <c r="K31" s="111">
        <v>0</v>
      </c>
    </row>
    <row r="32" spans="1:11" ht="15">
      <c r="A32" s="109" t="s">
        <v>155</v>
      </c>
      <c r="B32" s="109" t="s">
        <v>156</v>
      </c>
      <c r="C32" s="109" t="s">
        <v>150</v>
      </c>
      <c r="D32" s="110" t="s">
        <v>157</v>
      </c>
      <c r="E32" s="110" t="s">
        <v>187</v>
      </c>
      <c r="F32" s="109">
        <v>478159.4</v>
      </c>
      <c r="G32" s="111">
        <v>478159.4</v>
      </c>
      <c r="H32" s="109">
        <v>0</v>
      </c>
      <c r="I32" s="111">
        <v>468747.44</v>
      </c>
      <c r="J32" s="111">
        <f>G32-I32</f>
        <v>9411.960000000021</v>
      </c>
      <c r="K32" s="111">
        <v>0</v>
      </c>
    </row>
    <row r="33" spans="1:11" ht="15">
      <c r="A33" s="108"/>
      <c r="B33" s="108"/>
      <c r="C33" s="108"/>
      <c r="D33" s="108"/>
      <c r="E33" s="108"/>
      <c r="F33" s="108"/>
      <c r="G33" s="108"/>
      <c r="H33" s="108"/>
      <c r="I33" s="108"/>
      <c r="J33" s="113">
        <f>SUM(J8:J32)</f>
        <v>275015.94</v>
      </c>
      <c r="K33" s="113">
        <f>SUM(K8:K32)</f>
        <v>9411921.66</v>
      </c>
    </row>
    <row r="34" spans="1:11" ht="15">
      <c r="A34" s="108"/>
      <c r="B34" s="108"/>
      <c r="C34" s="108"/>
      <c r="D34" s="108"/>
      <c r="E34" s="108"/>
      <c r="F34" s="108"/>
      <c r="G34" s="108"/>
      <c r="H34" s="108"/>
      <c r="I34" s="108"/>
      <c r="J34" s="113"/>
      <c r="K34" s="113">
        <f>SUM(J33+K33)</f>
        <v>9686937.6</v>
      </c>
    </row>
  </sheetData>
  <sheetProtection/>
  <mergeCells count="3">
    <mergeCell ref="A1:K1"/>
    <mergeCell ref="A2:K2"/>
    <mergeCell ref="A3:K3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DAEE</cp:lastModifiedBy>
  <cp:lastPrinted>2017-07-24T18:35:44Z</cp:lastPrinted>
  <dcterms:created xsi:type="dcterms:W3CDTF">2015-08-25T14:37:43Z</dcterms:created>
  <dcterms:modified xsi:type="dcterms:W3CDTF">2017-07-27T17:46:24Z</dcterms:modified>
  <cp:category/>
  <cp:version/>
  <cp:contentType/>
  <cp:contentStatus/>
</cp:coreProperties>
</file>