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renan\Downloads\"/>
    </mc:Choice>
  </mc:AlternateContent>
  <xr:revisionPtr revIDLastSave="0" documentId="13_ncr:1_{133A7BD5-74AB-4D7C-A68C-CE8E1AD1222C}" xr6:coauthVersionLast="47" xr6:coauthVersionMax="47" xr10:uidLastSave="{00000000-0000-0000-0000-000000000000}"/>
  <bookViews>
    <workbookView xWindow="-120" yWindow="-120" windowWidth="20730" windowHeight="11160" xr2:uid="{AECF02D5-C39A-4402-99AE-AC09EB8C09DD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8" i="1" l="1"/>
  <c r="V74" i="1"/>
  <c r="U74" i="1"/>
  <c r="Q74" i="1"/>
  <c r="N74" i="1"/>
  <c r="K74" i="1"/>
  <c r="K71" i="1"/>
  <c r="V71" i="1"/>
  <c r="U71" i="1"/>
  <c r="Q71" i="1"/>
  <c r="N71" i="1"/>
  <c r="V37" i="1" l="1"/>
  <c r="U37" i="1"/>
  <c r="Q37" i="1"/>
  <c r="N37" i="1"/>
  <c r="K37" i="1"/>
  <c r="T91" i="1"/>
  <c r="T90" i="1"/>
  <c r="J91" i="1"/>
  <c r="L91" i="1"/>
  <c r="O91" i="1"/>
  <c r="P91" i="1"/>
  <c r="R91" i="1"/>
  <c r="S91" i="1"/>
  <c r="I91" i="1"/>
  <c r="J90" i="1"/>
  <c r="L90" i="1"/>
  <c r="M90" i="1"/>
  <c r="O90" i="1"/>
  <c r="P90" i="1"/>
  <c r="R90" i="1"/>
  <c r="S90" i="1"/>
  <c r="I90" i="1"/>
  <c r="M91" i="1"/>
  <c r="K22" i="1"/>
  <c r="N22" i="1"/>
  <c r="Q22" i="1"/>
  <c r="U22" i="1"/>
  <c r="V22" i="1"/>
  <c r="N67" i="1" l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8" i="1"/>
  <c r="V39" i="1"/>
  <c r="V40" i="1"/>
  <c r="V41" i="1"/>
  <c r="V42" i="1"/>
  <c r="V43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2" i="1"/>
  <c r="V73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2" i="1"/>
  <c r="V44" i="1"/>
  <c r="U88" i="1"/>
  <c r="N88" i="1"/>
  <c r="K88" i="1"/>
  <c r="U87" i="1"/>
  <c r="Q87" i="1"/>
  <c r="N87" i="1"/>
  <c r="K87" i="1"/>
  <c r="U86" i="1"/>
  <c r="N86" i="1"/>
  <c r="K86" i="1"/>
  <c r="U85" i="1"/>
  <c r="Q85" i="1"/>
  <c r="N85" i="1"/>
  <c r="K85" i="1"/>
  <c r="U84" i="1"/>
  <c r="Q84" i="1"/>
  <c r="N84" i="1"/>
  <c r="K84" i="1"/>
  <c r="U83" i="1"/>
  <c r="Q83" i="1"/>
  <c r="N83" i="1"/>
  <c r="K83" i="1"/>
  <c r="U82" i="1"/>
  <c r="Q82" i="1"/>
  <c r="N82" i="1"/>
  <c r="K82" i="1"/>
  <c r="U81" i="1"/>
  <c r="Q81" i="1"/>
  <c r="N81" i="1"/>
  <c r="K81" i="1"/>
  <c r="U80" i="1"/>
  <c r="Q80" i="1"/>
  <c r="N80" i="1"/>
  <c r="K80" i="1"/>
  <c r="U79" i="1"/>
  <c r="Q79" i="1"/>
  <c r="N79" i="1"/>
  <c r="K79" i="1"/>
  <c r="U78" i="1"/>
  <c r="N78" i="1"/>
  <c r="K78" i="1"/>
  <c r="N77" i="1"/>
  <c r="K77" i="1"/>
  <c r="U76" i="1"/>
  <c r="N76" i="1"/>
  <c r="K76" i="1"/>
  <c r="U75" i="1"/>
  <c r="N75" i="1"/>
  <c r="K75" i="1"/>
  <c r="U73" i="1"/>
  <c r="Q73" i="1"/>
  <c r="N73" i="1"/>
  <c r="K73" i="1"/>
  <c r="U72" i="1"/>
  <c r="Q72" i="1"/>
  <c r="N72" i="1"/>
  <c r="K72" i="1"/>
  <c r="U70" i="1"/>
  <c r="Q70" i="1"/>
  <c r="N70" i="1"/>
  <c r="K70" i="1"/>
  <c r="U69" i="1"/>
  <c r="Q69" i="1"/>
  <c r="N69" i="1"/>
  <c r="K69" i="1"/>
  <c r="U68" i="1"/>
  <c r="Q68" i="1"/>
  <c r="N68" i="1"/>
  <c r="K68" i="1"/>
  <c r="U67" i="1"/>
  <c r="Q67" i="1"/>
  <c r="K67" i="1"/>
  <c r="U66" i="1"/>
  <c r="Q66" i="1"/>
  <c r="N66" i="1"/>
  <c r="K66" i="1"/>
  <c r="U65" i="1"/>
  <c r="Q65" i="1"/>
  <c r="N65" i="1"/>
  <c r="K65" i="1"/>
  <c r="U64" i="1"/>
  <c r="Q64" i="1"/>
  <c r="N64" i="1"/>
  <c r="K64" i="1"/>
  <c r="U63" i="1"/>
  <c r="Q63" i="1"/>
  <c r="N63" i="1"/>
  <c r="K63" i="1"/>
  <c r="U62" i="1"/>
  <c r="Q62" i="1"/>
  <c r="N62" i="1"/>
  <c r="K62" i="1"/>
  <c r="U61" i="1"/>
  <c r="Q61" i="1"/>
  <c r="N61" i="1"/>
  <c r="K61" i="1"/>
  <c r="U60" i="1"/>
  <c r="Q60" i="1"/>
  <c r="N60" i="1"/>
  <c r="K60" i="1"/>
  <c r="U59" i="1"/>
  <c r="Q59" i="1"/>
  <c r="N59" i="1"/>
  <c r="K59" i="1"/>
  <c r="U58" i="1"/>
  <c r="Q58" i="1"/>
  <c r="N58" i="1"/>
  <c r="K58" i="1"/>
  <c r="U57" i="1"/>
  <c r="Q57" i="1"/>
  <c r="N57" i="1"/>
  <c r="K57" i="1"/>
  <c r="U56" i="1"/>
  <c r="Q56" i="1"/>
  <c r="N56" i="1"/>
  <c r="K56" i="1"/>
  <c r="U55" i="1"/>
  <c r="Q55" i="1"/>
  <c r="N55" i="1"/>
  <c r="K55" i="1"/>
  <c r="U54" i="1"/>
  <c r="Q54" i="1"/>
  <c r="N54" i="1"/>
  <c r="K54" i="1"/>
  <c r="U53" i="1"/>
  <c r="Q53" i="1"/>
  <c r="N53" i="1"/>
  <c r="K53" i="1"/>
  <c r="U52" i="1"/>
  <c r="Q52" i="1"/>
  <c r="N52" i="1"/>
  <c r="K52" i="1"/>
  <c r="U51" i="1"/>
  <c r="Q51" i="1"/>
  <c r="N51" i="1"/>
  <c r="K51" i="1"/>
  <c r="U50" i="1"/>
  <c r="Q50" i="1"/>
  <c r="N50" i="1"/>
  <c r="K50" i="1"/>
  <c r="U49" i="1"/>
  <c r="Q49" i="1"/>
  <c r="N49" i="1"/>
  <c r="K49" i="1"/>
  <c r="U48" i="1"/>
  <c r="N48" i="1"/>
  <c r="K48" i="1"/>
  <c r="U47" i="1"/>
  <c r="Q47" i="1"/>
  <c r="N47" i="1"/>
  <c r="K47" i="1"/>
  <c r="U46" i="1"/>
  <c r="N46" i="1"/>
  <c r="K46" i="1"/>
  <c r="U45" i="1"/>
  <c r="N45" i="1"/>
  <c r="K45" i="1"/>
  <c r="U44" i="1"/>
  <c r="Q44" i="1"/>
  <c r="N44" i="1"/>
  <c r="K44" i="1"/>
  <c r="U43" i="1"/>
  <c r="Q43" i="1"/>
  <c r="N43" i="1"/>
  <c r="K43" i="1"/>
  <c r="U42" i="1"/>
  <c r="Q42" i="1"/>
  <c r="N42" i="1"/>
  <c r="K42" i="1"/>
  <c r="U41" i="1"/>
  <c r="Q41" i="1"/>
  <c r="N41" i="1"/>
  <c r="K41" i="1"/>
  <c r="U40" i="1"/>
  <c r="Q40" i="1"/>
  <c r="N40" i="1"/>
  <c r="K40" i="1"/>
  <c r="U39" i="1"/>
  <c r="N39" i="1"/>
  <c r="K39" i="1"/>
  <c r="U38" i="1"/>
  <c r="Q38" i="1"/>
  <c r="N38" i="1"/>
  <c r="K38" i="1"/>
  <c r="U36" i="1"/>
  <c r="Q36" i="1"/>
  <c r="N36" i="1"/>
  <c r="K36" i="1"/>
  <c r="U35" i="1"/>
  <c r="Q35" i="1"/>
  <c r="N35" i="1"/>
  <c r="K35" i="1"/>
  <c r="U34" i="1"/>
  <c r="Q34" i="1"/>
  <c r="N34" i="1"/>
  <c r="K34" i="1"/>
  <c r="U33" i="1"/>
  <c r="Q33" i="1"/>
  <c r="N33" i="1"/>
  <c r="K33" i="1"/>
  <c r="U32" i="1"/>
  <c r="Q32" i="1"/>
  <c r="N32" i="1"/>
  <c r="K32" i="1"/>
  <c r="U31" i="1"/>
  <c r="Q31" i="1"/>
  <c r="N31" i="1"/>
  <c r="K31" i="1"/>
  <c r="U30" i="1"/>
  <c r="Q30" i="1"/>
  <c r="N30" i="1"/>
  <c r="K30" i="1"/>
  <c r="U29" i="1"/>
  <c r="Q29" i="1"/>
  <c r="N29" i="1"/>
  <c r="K29" i="1"/>
  <c r="U28" i="1"/>
  <c r="Q28" i="1"/>
  <c r="N28" i="1"/>
  <c r="K28" i="1"/>
  <c r="U27" i="1"/>
  <c r="Q27" i="1"/>
  <c r="N27" i="1"/>
  <c r="K27" i="1"/>
  <c r="U26" i="1"/>
  <c r="Q26" i="1"/>
  <c r="N26" i="1"/>
  <c r="K26" i="1"/>
  <c r="U25" i="1"/>
  <c r="Q25" i="1"/>
  <c r="N25" i="1"/>
  <c r="K25" i="1"/>
  <c r="U24" i="1"/>
  <c r="Q24" i="1"/>
  <c r="N24" i="1"/>
  <c r="K24" i="1"/>
  <c r="U23" i="1"/>
  <c r="Q23" i="1"/>
  <c r="N23" i="1"/>
  <c r="K23" i="1"/>
  <c r="U21" i="1"/>
  <c r="Q21" i="1"/>
  <c r="N21" i="1"/>
  <c r="K21" i="1"/>
  <c r="U20" i="1"/>
  <c r="Q20" i="1"/>
  <c r="N20" i="1"/>
  <c r="K20" i="1"/>
  <c r="U19" i="1"/>
  <c r="N19" i="1"/>
  <c r="K19" i="1"/>
  <c r="U18" i="1"/>
  <c r="Q18" i="1"/>
  <c r="N18" i="1"/>
  <c r="K18" i="1"/>
  <c r="U17" i="1"/>
  <c r="Q17" i="1"/>
  <c r="N17" i="1"/>
  <c r="K17" i="1"/>
  <c r="U16" i="1"/>
  <c r="Q16" i="1"/>
  <c r="N16" i="1"/>
  <c r="K16" i="1"/>
  <c r="U15" i="1"/>
  <c r="Q15" i="1"/>
  <c r="N15" i="1"/>
  <c r="K15" i="1"/>
  <c r="U14" i="1"/>
  <c r="Q14" i="1"/>
  <c r="N14" i="1"/>
  <c r="K14" i="1"/>
  <c r="U13" i="1"/>
  <c r="Q13" i="1"/>
  <c r="N13" i="1"/>
  <c r="K13" i="1"/>
  <c r="U12" i="1"/>
  <c r="Q12" i="1"/>
  <c r="N12" i="1"/>
  <c r="K12" i="1"/>
  <c r="U11" i="1"/>
  <c r="Q11" i="1"/>
  <c r="N11" i="1"/>
  <c r="K11" i="1"/>
  <c r="U10" i="1"/>
  <c r="Q10" i="1"/>
  <c r="N10" i="1"/>
  <c r="K10" i="1"/>
  <c r="U9" i="1"/>
  <c r="Q9" i="1"/>
  <c r="N9" i="1"/>
  <c r="K9" i="1"/>
  <c r="U8" i="1"/>
  <c r="Q8" i="1"/>
  <c r="N8" i="1"/>
  <c r="K8" i="1"/>
  <c r="U7" i="1"/>
  <c r="Q7" i="1"/>
  <c r="N7" i="1"/>
  <c r="K7" i="1"/>
  <c r="U6" i="1"/>
  <c r="N6" i="1"/>
  <c r="K6" i="1"/>
  <c r="U5" i="1"/>
  <c r="Q5" i="1"/>
  <c r="N5" i="1"/>
  <c r="K5" i="1"/>
  <c r="U4" i="1"/>
  <c r="Q4" i="1"/>
  <c r="N4" i="1"/>
  <c r="K4" i="1"/>
  <c r="U3" i="1"/>
  <c r="Q3" i="1"/>
  <c r="N3" i="1"/>
  <c r="K3" i="1"/>
  <c r="U2" i="1"/>
  <c r="Q2" i="1"/>
  <c r="Q90" i="1" s="1"/>
  <c r="N2" i="1"/>
  <c r="K2" i="1"/>
  <c r="V90" i="1" l="1"/>
  <c r="U90" i="1"/>
  <c r="K90" i="1"/>
  <c r="U91" i="1"/>
  <c r="K91" i="1"/>
  <c r="N91" i="1"/>
  <c r="Q91" i="1"/>
  <c r="V91" i="1"/>
  <c r="N90" i="1"/>
  <c r="J92" i="1"/>
  <c r="L92" i="1"/>
  <c r="R92" i="1"/>
  <c r="T92" i="1"/>
  <c r="P92" i="1"/>
  <c r="S92" i="1"/>
  <c r="O92" i="1"/>
  <c r="M92" i="1"/>
  <c r="I92" i="1"/>
  <c r="U92" i="1" l="1"/>
  <c r="Q92" i="1"/>
  <c r="N92" i="1"/>
  <c r="K92" i="1"/>
  <c r="V92" i="1"/>
</calcChain>
</file>

<file path=xl/sharedStrings.xml><?xml version="1.0" encoding="utf-8"?>
<sst xmlns="http://schemas.openxmlformats.org/spreadsheetml/2006/main" count="853" uniqueCount="228">
  <si>
    <t>SubPDC</t>
  </si>
  <si>
    <t>Meta do quadriênio</t>
  </si>
  <si>
    <t>Ação</t>
  </si>
  <si>
    <t>Área de abrangência da ação</t>
  </si>
  <si>
    <t>Nome da 
área de abrangência</t>
  </si>
  <si>
    <t>Prioridade de execução cf. Delib. CRH 254/21</t>
  </si>
  <si>
    <t>Executor 
da Ação (segmento)</t>
  </si>
  <si>
    <t>Executor da Ação 
(nome da entidade ou órgão)</t>
  </si>
  <si>
    <t>Recursos financeiros (R$)  - 2024 - Original</t>
  </si>
  <si>
    <t>Recursos financeiros (R$)  - 2024 - Atualizado</t>
  </si>
  <si>
    <t>Recursos financeiros (R$)  - 2024_variação</t>
  </si>
  <si>
    <t>Recursos financeiros (R$)  - 2025- Original</t>
  </si>
  <si>
    <t>Recursos financeiros (R$)  - 2025 - Atualizado</t>
  </si>
  <si>
    <t>Recursos financeiros (R$)  - 2025_variação</t>
  </si>
  <si>
    <t>Recursos financeiros (R$)  - 2026 - Original</t>
  </si>
  <si>
    <t>Recursos financeiros (R$)  - 2026 - Atualizado</t>
  </si>
  <si>
    <t>Recursos financeiros (R$)  - 2026_variação</t>
  </si>
  <si>
    <t>Recursos financeiros (R$)  - 2027 -Original</t>
  </si>
  <si>
    <t>Recursos financeiros (R$)  - 2027 - Atualizado</t>
  </si>
  <si>
    <t>Recursos financeiros (R$)  - 2027_variação</t>
  </si>
  <si>
    <t>Recursos financeiros (R$)  - TOTAL - original</t>
  </si>
  <si>
    <t>Recursos financeiros (R$)  - TOTAL - Atualizado</t>
  </si>
  <si>
    <t>Fonte</t>
  </si>
  <si>
    <t>Especificação de outras fontes</t>
  </si>
  <si>
    <t>1.2 - Planejamento e gestão de recursos hídricos</t>
  </si>
  <si>
    <t>5 Planos Municipais de Saneamento Rural elaborados</t>
  </si>
  <si>
    <t>Fomento a Planos Municipais de Saneamento Rural</t>
  </si>
  <si>
    <t>Bacia</t>
  </si>
  <si>
    <t>Bacias PCJ, observando os municípios e ACs prioritários para saneamento rural</t>
  </si>
  <si>
    <t>PDC 1 e 2</t>
  </si>
  <si>
    <t>Município</t>
  </si>
  <si>
    <t>Prefeituras municipais</t>
  </si>
  <si>
    <t>CFURH</t>
  </si>
  <si>
    <t>10 Planos Municipais de Saneamento Rural elaborados</t>
  </si>
  <si>
    <t>Cobrança Estadual</t>
  </si>
  <si>
    <t>Termos de referência; Estudo elaborado</t>
  </si>
  <si>
    <t>Estudos de viabilidade para aumento de regularização de vazões em mananciais existentes e novos barramentos</t>
  </si>
  <si>
    <t>Bacias PCJ, observando os municípios e ACs prioritários</t>
  </si>
  <si>
    <t>Elaboração de ao menos 01 Plano, considerando os trechos vulneráveis indicados no Plano de Bacias</t>
  </si>
  <si>
    <t>Elaboração dos Planos Diretores de Drenagem Urbana e Manejo de Águas Pluviais</t>
  </si>
  <si>
    <t>Municípios observando as prioridades no Plano de Bacias</t>
  </si>
  <si>
    <t xml:space="preserve">Ao menos 01 estudo realizado </t>
  </si>
  <si>
    <t>Cadastro, caracterização e modelagem de cargas industriais</t>
  </si>
  <si>
    <t>Bacias PCJ</t>
  </si>
  <si>
    <t>Sociedade civil</t>
  </si>
  <si>
    <t>Agência das Bacias PCJ</t>
  </si>
  <si>
    <t>Estudos realizados até 2026</t>
  </si>
  <si>
    <t>Estudos de alternativas de diminuição da carga industrial</t>
  </si>
  <si>
    <t>Bacias PCJ, especialmente em municípios prioritários para tratamento secundário, nitrogênio e fósforo</t>
  </si>
  <si>
    <t>Agência das Bacias PCJ e setor industrial;</t>
  </si>
  <si>
    <t>Elaboração de estudos sobre os impactos da cloração de efluentes nos mananciais</t>
  </si>
  <si>
    <t>Agência das Bacias PCJ, Institutos/Órgãos de ensino e pesquisa</t>
  </si>
  <si>
    <t>Concentrações inseridas no SSD</t>
  </si>
  <si>
    <t>Elaboração de estudo do background de fósforo nos corpos hídricos das Bacias PCJ e integração no SSD</t>
  </si>
  <si>
    <t>Estudo elaborado até final de 2026</t>
  </si>
  <si>
    <t>Elaboração de estudo sobre estruturas de controle e redução de cargas difusas e definição de metodologia para identificação e priorização de áreas potencialmente afetadas por cargas difusas de origem rural e urbana</t>
  </si>
  <si>
    <t>Elaboração de um Plano de Contenção de Cargas Difusas em locais prioritários nas Bacias PCJ</t>
  </si>
  <si>
    <t>Bacias PCJ, observando as prioridades para fósforo e nitrogênio.</t>
  </si>
  <si>
    <t>Estudo elaborado até final de 2025</t>
  </si>
  <si>
    <t>Estudo para articulação entre CBHs visando a pactuação de condições de entrega</t>
  </si>
  <si>
    <t>Elaboração de ao menos 01 estudo</t>
  </si>
  <si>
    <t>Elaboração de estudos para ampliação e melhoria dos sistemas de transporte de esgotos</t>
  </si>
  <si>
    <t>Concessionárias  de saneamento</t>
  </si>
  <si>
    <t>Elaboração de estudos para a implantação de novas ETEs visando tratamento secundário</t>
  </si>
  <si>
    <t>Municípios observando as prioridades para tratamento no Plano de Bacias</t>
  </si>
  <si>
    <t>Elaboração de estudos de melhorias da eficiência das ETEs na remoção de nutrientes</t>
  </si>
  <si>
    <t>Municípios observando as
prioridades para remoção de nitrogênio e fósforo, no Plano de Bacias</t>
  </si>
  <si>
    <t>Elaboração de estudos e relatórios visando o licenciamento das ETEs projetadas</t>
  </si>
  <si>
    <t>Ao menos 05 planos revisados/elaborados</t>
  </si>
  <si>
    <t>Elaboração e revisão de planos municipais de saneamento básico</t>
  </si>
  <si>
    <t>Elaboração e revisão de Planos de Controle e Redução de Perdas</t>
  </si>
  <si>
    <t>Ao menos 01 estudo elaborado</t>
  </si>
  <si>
    <t>Desenvolvimento de estudo de alternativas de aumento da disponibilidade hídrica nas sub-bacias dos rios Atibaia, Jundiaí e Capivari</t>
  </si>
  <si>
    <t>Sub-bacia</t>
  </si>
  <si>
    <t>Sub-bacias Atibaia, Jundiaí e Capivari</t>
  </si>
  <si>
    <t>Outras</t>
  </si>
  <si>
    <t>Cobrança Federal</t>
  </si>
  <si>
    <t>1. Desenvolvimento de termos de referência com arranjos institucionais e operacionais definidos; 2. Estudo desenvolvido e incorporado às práticas de gestão; 3. Validação por parte da CT-AS.</t>
  </si>
  <si>
    <t>Desenvolver estudo regional hidrogeológico nas Bacias PCJ</t>
  </si>
  <si>
    <t>1. Termos de referência desenvolvidos com arranjos institucionais e operacionais definidos; 2. Estudo desenvolvido e incorporado às práticas de gestão; 3. Validação por parte da CT-AS</t>
  </si>
  <si>
    <t>Desenvolvimento de estudo para estimativa de balanços hídricos e recargas nas Bacias PCJ</t>
  </si>
  <si>
    <t>Instituições/Órgão de ensino e pesquisa, IG, Agência das Bacias PCJ, DAEE e outros órgãos da SIMA, IPT, CPRM, ou grupo acadêmico</t>
  </si>
  <si>
    <t>1. Termos de referência desenvolvidos com arranjos operacionais definidos; 2. Estudo desenvolvido com mapas e diretrizes de proteção; 3. Validação por parte da CT-AS</t>
  </si>
  <si>
    <t>Delimitar as principais áreas de recarga e estabelecer diretrizes de proteção</t>
  </si>
  <si>
    <t>1. Realizar levantamentos e diagnósticos; 2. Definir e atualizar o modelo hidrogeológico conceitual; 3. Desenvolver modelos matemáticos; 4. Propor diretrizes para gestão de água subterrânea</t>
  </si>
  <si>
    <t>Elaboração do estudo hidrogeológico do aquífero Tubarão</t>
  </si>
  <si>
    <t>Ao menos 01 parceria firmada</t>
  </si>
  <si>
    <t>Estabelecer parcerias para pesquisa com universidade e institutos</t>
  </si>
  <si>
    <t>Bacia Hidrográfica do rio Tietê</t>
  </si>
  <si>
    <t>CBHs de vertente - Bacia do Rio Tietê</t>
  </si>
  <si>
    <t>2.2 - Outorga de direitos de uso dos recursos hídricos</t>
  </si>
  <si>
    <t>Ao menos 01 banco de dados</t>
  </si>
  <si>
    <t>Desenvolvimento de banco de dados de poços e suporte à decisão</t>
  </si>
  <si>
    <t>A definir</t>
  </si>
  <si>
    <t>DAEE, IGAM, Agência das Bacias PCJ</t>
  </si>
  <si>
    <t>1. Arranjo institucional formalizado; 2. Plano elaborado e executado; 3. Aumento da agilidade e precisão técnica na concessão de outorgas e maior efetividade da fiscalização</t>
  </si>
  <si>
    <t xml:space="preserve">Desenvolvimento de um plano de fiscalização de Outorgas em apoio ao órgão gestor </t>
  </si>
  <si>
    <t>2.5 - Redes de Monitoramento e Sistemas de informação sobre recursos hídricos</t>
  </si>
  <si>
    <t xml:space="preserve">1. Projeto da rede; 2. Implementação da rede; 3. Operação da rede; </t>
  </si>
  <si>
    <t>Monitoramento de chuva, vazão, qualidade e nível de água subterrânea em pequenas bacias hidrográficas</t>
  </si>
  <si>
    <t xml:space="preserve">Disponibilização dos dados de ao menos 02 postos ativos </t>
  </si>
  <si>
    <t>Implantação, integração, operação e manutenção da rede de monitoramento quali-quantitativo das águas subterrâneas</t>
  </si>
  <si>
    <t>Contratação de 01 plano integrado de monitoramento</t>
  </si>
  <si>
    <t>Fomentar a adequação das redes de monitoramento</t>
  </si>
  <si>
    <t>Não prioritário</t>
  </si>
  <si>
    <t>CBHs de vertente - Bacia do Rio Tietê e Fundação Agência da Bacia Hidrográfica do Alto Tietê</t>
  </si>
  <si>
    <t>Contratação de plano integrado de monitoramento</t>
  </si>
  <si>
    <t>Integrar dados de monitoramento quali-quantitativos</t>
  </si>
  <si>
    <t>2.7 - Infraestrutura dos órgãos do CORHI e Agências de Bacias</t>
  </si>
  <si>
    <t>Apoio prestado</t>
  </si>
  <si>
    <t>Apoio à gestão administrativa da Fundação da Agência da Bacia Hidrográfica dos Rios Sorocaba e Médio Tietê</t>
  </si>
  <si>
    <t>Realização de um estudo sobre a implantação de agências de bacia</t>
  </si>
  <si>
    <t>Discutir a possibilidade de implantação de agências de bacia</t>
  </si>
  <si>
    <t>3.1 - Esgotamento sanitário</t>
  </si>
  <si>
    <t xml:space="preserve">Substituição de 30 sistemas </t>
  </si>
  <si>
    <t>Substituição de sistemas rudimentares de tratamento de esgoto (fossa negra) por sistemas mais eficientes</t>
  </si>
  <si>
    <t>Prioritário</t>
  </si>
  <si>
    <t>Elaboração de ao menos 01 projeto</t>
  </si>
  <si>
    <t>Elaboração de projetos de ampliação e melhoria dos sistemas de transporte de esgotos</t>
  </si>
  <si>
    <t>Concessionárias de saneamento</t>
  </si>
  <si>
    <t>Elaboração de projetos para a implantação de novas ETEs visando tratamento secundário</t>
  </si>
  <si>
    <t>Elaboração de projetos de melhorias da eficiência das ETEs na remoção de nutrientes</t>
  </si>
  <si>
    <t>Elaboração de ao menos 01 projeto por ano</t>
  </si>
  <si>
    <t>Elaboração de projetos de implantação de tecnologias de desinfecção de efluentes domésticos</t>
  </si>
  <si>
    <t>4.2 - Soluções baseadas na natureza</t>
  </si>
  <si>
    <t>Implementação da RAP-PCJ; 
Disponibilização e atualização de dados e informações sobre áreas protegidas nas Bacias PCJ;
Elaboração de diagnóstico com a mensuração dos benefícios hídricos das áreas protegidas.</t>
  </si>
  <si>
    <t>Incentivo à proteção das áreas sujeitas à restrição de uso</t>
  </si>
  <si>
    <t>ACs prioritárias conforme mapa síntese  Mapa  Conservação, recuperação de nascentes, matas ciliares e áreas de recarga</t>
  </si>
  <si>
    <t xml:space="preserve">5.1 - Controle de perdas em sistemas de abastecimento </t>
  </si>
  <si>
    <t>Alcance das metas intermediárias dos cenários de referência para planejamento, conforme descrito no  Plano de Bacias</t>
  </si>
  <si>
    <t>Controle de perdas em sistemas de abastecimento de água</t>
  </si>
  <si>
    <t>Para 2020, municípios prioritários indicados na Deliberação dos Comitês PCJ nº 324/2019. A partir de 2021, municípios observando as prioridades do Plano de Bacias</t>
  </si>
  <si>
    <t>Prefeituras municipais e concessionárias de saneamento</t>
  </si>
  <si>
    <t>8.1 - Capacitação técnica em planejamento e gestão de recursos hídricos</t>
  </si>
  <si>
    <t>Propostas de linhas de fomento encaminhadas para órgãos de financiamento de pesquisas.</t>
  </si>
  <si>
    <t>Elaboração de propostas para órgãos de financiamento em pesquisas</t>
  </si>
  <si>
    <t>8.2 - Educação ambiental vinculada às ações dos planos de bacias hidrográficas</t>
  </si>
  <si>
    <t>1 parcerias ou convênios firmados até 2027</t>
  </si>
  <si>
    <t>Apoio ao desenvolvimento e difusão de pesquisas e tecnologias que contribuam no enfrentamento dos desafios identificados no Plano das Bacias PCJ</t>
  </si>
  <si>
    <t>Concessionárias dos Serviços de Esgotamento Sanitário, Universidades, Consórcio PCJ.</t>
  </si>
  <si>
    <t>8.3 - Comunicação social e difusão de  informações relacionadas à gestão de recursos hídricos</t>
  </si>
  <si>
    <t>Campanhas de divulgação realizadas e suporte técnico fornecido</t>
  </si>
  <si>
    <t>Apoio à regularização de outorga na área rural</t>
  </si>
  <si>
    <t>Agência das Bacias PCJ, Sindicatos rurais</t>
  </si>
  <si>
    <t>1.2 - Apoio ao planejamento</t>
  </si>
  <si>
    <t>Elaboração de estudos para ampliação e melhoria dos sistemas de coleta de esgotos</t>
  </si>
  <si>
    <t>Municípios com prioridades para coleta, no Plano de Bacias</t>
  </si>
  <si>
    <t>Criação de GT para acompanhamento</t>
  </si>
  <si>
    <t>Acompanhamento e apoio aos estudos de viabilidade, projetos de engenharia e licenciamento ambiental das barragens de Pedreira, Duas Pontes e do ribeirão Piraí e do trecho Oeste do SAR</t>
  </si>
  <si>
    <t>01 Manual elaborado</t>
  </si>
  <si>
    <t>Elaboração de um guia de manejo de drenagem e manejo de águas pluviais</t>
  </si>
  <si>
    <t>01 estudo elaborado</t>
  </si>
  <si>
    <t>Elaboração de estudo piloto para avaliação da carga difusa de origem urbana e rural afluente nos corpos hídricos das Bacias PCJ</t>
  </si>
  <si>
    <t>Apoio operacional contínuo</t>
  </si>
  <si>
    <t>Apoio operacional para fiscalização de outorgas</t>
  </si>
  <si>
    <t>2.3 - Cobrança pelo uso dos recursos hídricos</t>
  </si>
  <si>
    <t>Apoio operacional para a área de cobrança pelo uso dos recursos hídricos</t>
  </si>
  <si>
    <t xml:space="preserve">Apoio operacional para acompanhamento de projetos da área de Sistema de Informações </t>
  </si>
  <si>
    <t>Disponibilização de dados de ao menos 36 postos ativos</t>
  </si>
  <si>
    <t>Expansão, integração, operação e manutenção da rede de monitoramento quali-quantitativo dos recursos hídricos</t>
  </si>
  <si>
    <t>Disponibilidade de ao menos 01 modelo</t>
  </si>
  <si>
    <t>Manutenção e aprimoramento de um modelo chuva-vazão para as Bacias PCJ</t>
  </si>
  <si>
    <t>01 modelo calibrado</t>
  </si>
  <si>
    <t>Aprimoramento de modelo de simulação hidrodinâmica do tempo de trânsito e do amortecimento da vazão preferencialmente à jusante do Sistema Cantareira</t>
  </si>
  <si>
    <t>2.6 - Gestão integrada dos recursos hídricos</t>
  </si>
  <si>
    <t>Contratação de ao menos 01 pessoa</t>
  </si>
  <si>
    <t>Apoio operacional para gerenciamento da implementação e da revisão do Plano de Bacias</t>
  </si>
  <si>
    <t>Apoio Operacional para acompanhamento de empreendimentos de demanda espontânea</t>
  </si>
  <si>
    <t>Desembolso de ao menos 50% do valor previsto</t>
  </si>
  <si>
    <t>Remuneração de agentes técnicos e financeiros para empreendimentos deliberados pelos Comitês PCJ</t>
  </si>
  <si>
    <t>Logística de Suporte às reuniões Plenárias e das CTs dos Comitês PCJ</t>
  </si>
  <si>
    <t>Apoio operacional para a Secretaria Executiva dos Comitês PCJ</t>
  </si>
  <si>
    <t>Apoio operacional para acompanhamento de ações da porção mineira</t>
  </si>
  <si>
    <t>Apoio operacional para a Área de Tecnologia da Informação - TI</t>
  </si>
  <si>
    <t>Desembolso de ao menos 70% do valor previsto</t>
  </si>
  <si>
    <t>Participação de membros dos Comitês PCJ em eventos internos das CTs e eventos externos</t>
  </si>
  <si>
    <t>Manutenção de licenciamento de sistemas de TI</t>
  </si>
  <si>
    <t>Ao menos 01 melhoria implantada</t>
  </si>
  <si>
    <t>Implantação das tecnologias de desinfecção projetadas</t>
  </si>
  <si>
    <t>Municípios observando as prioridades para coliformes termotolerantes no Plano de Bacias</t>
  </si>
  <si>
    <t>Ao menos 01  ETE implantada</t>
  </si>
  <si>
    <t>Implantação das ETEs projetadas e melhorias das ETEs existentes</t>
  </si>
  <si>
    <t>Municípios observando as prioridades para tratamento  no Plano de Bacias</t>
  </si>
  <si>
    <t>Implantação das melhorias das ETEs projetadas e retrofit de ETEs para remoção de nutrientes</t>
  </si>
  <si>
    <t>Ao menos 01 UTLs implantada em ETA</t>
  </si>
  <si>
    <t>Implantação de Unidades de Tratamento de Lodo nas ETAs</t>
  </si>
  <si>
    <t>Elaboração de projetos de ampliação e melhoria dos sistemas de coleta de esgotos</t>
  </si>
  <si>
    <t>Ampliação dos sistemas de coleta de esgotos de pelo menos 20% dos municípios prioritários</t>
  </si>
  <si>
    <t>Ampliações e melhoria dos sistemas de coleta de esgotos</t>
  </si>
  <si>
    <t>3.2 - Áreas contaminadas e poluição difusa</t>
  </si>
  <si>
    <t>Elaboração de projetos demonstrativos para contenção de cargas difusas de origem rural e urbana</t>
  </si>
  <si>
    <t>Todos os locais prioritários contemplados com as medidas propostas de mitigação da poluição difusa de maneira contínua até o fim de 2035</t>
  </si>
  <si>
    <t>Implantação de medidas de contenção de cargas difusas de origem rural e urbana em locais prioritários</t>
  </si>
  <si>
    <t>Bacias PCJ observando as prioridades para fósforo e nitrogênio</t>
  </si>
  <si>
    <t>4.1 - Controle de processos erosivos</t>
  </si>
  <si>
    <t>Estabilização de ao menos 10 voçorocas/ano nas propriedades que recebem projetos de recomposição florestal</t>
  </si>
  <si>
    <t>Estabilização de voçorocas nas propriedades que receberão projetos de recomposição florestal (fonte: PDRF)</t>
  </si>
  <si>
    <t>Áreas de Contribuição das Bacias PCJ prioritárias conforme mapa síntese Mapa Conservação, recuperação de nascentes, matas ciliares e áreas de recarga do Plano  de Bacias</t>
  </si>
  <si>
    <t>Recuperação de 10 hectares de áreas prioritárias por ano</t>
  </si>
  <si>
    <t>Apoio operacional para acompanhamento de projetos de assessoria ambiental</t>
  </si>
  <si>
    <t>Agência das Bacias PCJ ou Prefeituras Municipais</t>
  </si>
  <si>
    <t>Recuperação de 40 hectares de áreas prioritárias por ano</t>
  </si>
  <si>
    <t>Promoção da conservação e recuperação de nascentes, matas ciliares e áreas de recarga</t>
  </si>
  <si>
    <t>Contratação de ao menos 01 projeto aprovado no Edital anualmente</t>
  </si>
  <si>
    <t>Implementação de projetos de PSA</t>
  </si>
  <si>
    <t>Prefeituras Municipais</t>
  </si>
  <si>
    <t>4.3 - Proteção de mananciais</t>
  </si>
  <si>
    <t>Contratação da elaboração de PIPs para 1.000 hectares por ano</t>
  </si>
  <si>
    <t>Desenvolvimento e monitoramento da implementação dos PIPs</t>
  </si>
  <si>
    <t>01 Plano elaborado e ao menos 12 membros capacitados em nível de pós-graduação</t>
  </si>
  <si>
    <t>Elaboração de um Plano de Capacitação Técnica e realização de processos formativos nas áreas de atuação das Câmaras Técnicas</t>
  </si>
  <si>
    <t>Capacitação de ao menos 05 turmas por ano</t>
  </si>
  <si>
    <t>Ampliação e divulgação do programa de capacitação (Escola da Água e Saneamento), fomento e incentivo à capacitação de operadores</t>
  </si>
  <si>
    <t>Ao menos 01 processo formativo e uma campanha educativa realizada</t>
  </si>
  <si>
    <t>Realização de processos formativos e campanhas educativas sobre a realidade das Bacias PCJ</t>
  </si>
  <si>
    <t>01 Plano elaborado e ações implementadas</t>
  </si>
  <si>
    <t>Elaboração e execução de um Plano de Comunicação para o fortalecimento da comunicação entre a sociedade civil e os Comitês PCJ</t>
  </si>
  <si>
    <t>Apoio operacional para a área de comunicação social</t>
  </si>
  <si>
    <t>Materiais educativos elaborados e distribuídos, conforme planejado pelo plano de comunicação.</t>
  </si>
  <si>
    <t>Elaboração e divulgação de materiais educativos</t>
  </si>
  <si>
    <t>2.5- Redes de Monitoramento e Sistemas de informação sobre recursos hídricos</t>
  </si>
  <si>
    <t>Disponibilização de dados de ao menos 3 postos ativos</t>
  </si>
  <si>
    <t>5.1 - Controle de perdas em sistemas de abastecimento</t>
  </si>
  <si>
    <t>Ao menos 01 manutenção do projeto realizada</t>
  </si>
  <si>
    <t>Manutenção do projeto de benchmarking para o controle de perdas de água em sistemas de distribuição</t>
  </si>
  <si>
    <t>TOTAL (R$) CFURH</t>
  </si>
  <si>
    <t>TOTAL (R$) COBRANÇA PAULISTA</t>
  </si>
  <si>
    <t>TOTAL (R$) FEHIDRO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</si>
</sst>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7"/>
      <color theme="1"/>
      <name val="Times New Roman"/>
    </font>
    <font>
      <b/>
      <sz val="7"/>
      <color theme="1"/>
      <name val="Times New Roman"/>
    </font>
    <font>
      <b/>
      <sz val="7"/>
      <color theme="1"/>
      <name val="Times New Roman"/>
      <family val="1"/>
    </font>
    <font>
      <sz val="7"/>
      <color theme="1"/>
      <name val="Aptos Narrow"/>
      <family val="2"/>
      <scheme val="minor"/>
    </font>
    <font>
      <b/>
      <sz val="7"/>
      <color theme="1"/>
      <name val="Aptos Narrow"/>
      <family val="2"/>
      <scheme val="minor"/>
    </font>
    <font>
      <sz val="7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 wrapText="1"/>
    </xf>
    <xf numFmtId="2" fontId="3" fillId="5" borderId="5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4" fontId="7" fillId="0" borderId="0" xfId="0" applyNumberFormat="1" applyFont="1"/>
    <xf numFmtId="0" fontId="8" fillId="0" borderId="3" xfId="0" applyFont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4" fontId="8" fillId="5" borderId="0" xfId="0" applyNumberFormat="1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0" fillId="3" borderId="0" xfId="0" applyFill="1"/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0" fillId="0" borderId="0" xfId="0" applyFill="1"/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5" borderId="5" xfId="0" applyNumberFormat="1" applyFont="1" applyFill="1" applyBorder="1" applyAlignment="1">
      <alignment horizontal="center" vertical="center" wrapText="1"/>
    </xf>
    <xf numFmtId="4" fontId="8" fillId="5" borderId="11" xfId="0" applyNumberFormat="1" applyFont="1" applyFill="1" applyBorder="1" applyAlignment="1">
      <alignment horizontal="center" vertical="center" wrapText="1"/>
    </xf>
    <xf numFmtId="4" fontId="8" fillId="5" borderId="0" xfId="0" applyNumberFormat="1" applyFont="1" applyFill="1" applyBorder="1" applyAlignment="1">
      <alignment horizontal="center" vertical="center" wrapText="1"/>
    </xf>
    <xf numFmtId="4" fontId="0" fillId="0" borderId="3" xfId="0" applyNumberFormat="1" applyBorder="1"/>
    <xf numFmtId="4" fontId="6" fillId="0" borderId="3" xfId="0" applyNumberFormat="1" applyFont="1" applyBorder="1"/>
    <xf numFmtId="4" fontId="7" fillId="0" borderId="3" xfId="0" applyNumberFormat="1" applyFont="1" applyBorder="1"/>
    <xf numFmtId="0" fontId="6" fillId="0" borderId="0" xfId="0" applyFont="1" applyBorder="1"/>
  </cellXfs>
  <cellStyles count="1">
    <cellStyle name="Normal" xfId="0" builtinId="0"/>
  </cellStyles>
  <dxfs count="29">
    <dxf>
      <font>
        <strike val="0"/>
        <outline val="0"/>
        <shadow val="0"/>
        <u val="none"/>
        <vertAlign val="baseline"/>
        <sz val="7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7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Times New Roman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7"/>
        <color theme="1"/>
        <name val="Times New Roman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Times New Roman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Times New Roman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7"/>
        <color theme="1"/>
        <name val="Times New Roman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Times New Roman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Times New Roman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7"/>
        <color theme="1"/>
        <name val="Times New Roman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Times New Roman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Times New Roman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7"/>
        <color theme="1"/>
        <name val="Times New Roman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Times New Roman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Times New Roman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7"/>
        <color theme="1"/>
        <name val="Times New Roman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7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7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7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7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7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7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7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7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/>
        <right/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7"/>
        <color theme="1"/>
        <name val="Times New Roman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EAAA91-B39C-4213-B387-C2BCB6C84FC3}" name="Tabela136798101112" displayName="Tabela136798101112" ref="A1:X88" totalsRowShown="0" headerRowDxfId="28" dataDxfId="27" headerRowBorderDxfId="25" tableBorderDxfId="26" totalsRowBorderDxfId="24">
  <autoFilter ref="A1:X88" xr:uid="{26EAAA91-B39C-4213-B387-C2BCB6C84FC3}"/>
  <tableColumns count="24">
    <tableColumn id="1" xr3:uid="{31A07BEC-986E-481C-BC68-43064E362870}" name="SubPDC" dataDxfId="23"/>
    <tableColumn id="3" xr3:uid="{91D5E096-5F44-4B25-80C9-503319857A1E}" name="Meta do quadriênio" dataDxfId="22"/>
    <tableColumn id="4" xr3:uid="{329179E7-6E84-4FCF-9DA9-7CA9971CFB2D}" name="Ação" dataDxfId="21"/>
    <tableColumn id="5" xr3:uid="{86E956B8-CCC3-4EA4-9F82-A282F5073AD7}" name="Área de abrangência da ação" dataDxfId="20"/>
    <tableColumn id="6" xr3:uid="{7A87F661-29F7-4050-A0DB-51346265DA11}" name="Nome da _x000a_área de abrangência" dataDxfId="19"/>
    <tableColumn id="7" xr3:uid="{AC720A3C-7AA9-45C4-A344-6D7870C70CDA}" name="Prioridade de execução cf. Delib. CRH 254/21" dataDxfId="18"/>
    <tableColumn id="8" xr3:uid="{EF5AB0D7-72D5-4993-8CC0-ED5AB2375A96}" name="Executor _x000a_da Ação (segmento)" dataDxfId="17"/>
    <tableColumn id="9" xr3:uid="{38AB613E-2FF9-4071-8444-707F69399CC1}" name="Executor da Ação _x000a_(nome da entidade ou órgão)" dataDxfId="16"/>
    <tableColumn id="10" xr3:uid="{8F911873-3ABC-4658-8C25-F0B7915A9FE8}" name="Recursos financeiros (R$)  - 2024 - Original" dataDxfId="15"/>
    <tableColumn id="2" xr3:uid="{3E76FA88-BEE8-44E1-B29A-9AD7D6A164A9}" name="Recursos financeiros (R$)  - 2024 - Atualizado" dataDxfId="14"/>
    <tableColumn id="20" xr3:uid="{5DDD7BE7-6308-4393-AE89-8A487AC8A4E6}" name="Recursos financeiros (R$)  - 2024_variação" dataDxfId="13">
      <calculatedColumnFormula>Tabela136798101112[[#This Row],[Recursos financeiros (R$)  - 2024 - Original]]-Tabela136798101112[[#This Row],[Recursos financeiros (R$)  - 2024 - Atualizado]]</calculatedColumnFormula>
    </tableColumn>
    <tableColumn id="11" xr3:uid="{AF64345E-83AF-4FEA-8038-296D2F9FF1AB}" name="Recursos financeiros (R$)  - 2025- Original" dataDxfId="12"/>
    <tableColumn id="12" xr3:uid="{1B267A9E-2F6E-437E-BB39-77EA5B88FB36}" name="Recursos financeiros (R$)  - 2025 - Atualizado" dataDxfId="11"/>
    <tableColumn id="23" xr3:uid="{2C33C741-6D73-4E41-AB9F-A33AD81824D5}" name="Recursos financeiros (R$)  - 2025_variação" dataDxfId="10">
      <calculatedColumnFormula>Tabela136798101112[[#This Row],[Recursos financeiros (R$)  - 2025- Original]]-Tabela136798101112[[#This Row],[Recursos financeiros (R$)  - 2025 - Atualizado]]</calculatedColumnFormula>
    </tableColumn>
    <tableColumn id="13" xr3:uid="{12FCEE7D-6471-4623-9E5B-4366BD655B2B}" name="Recursos financeiros (R$)  - 2026 - Original" dataDxfId="9"/>
    <tableColumn id="14" xr3:uid="{01C5FB0F-1197-4072-8713-44DB03278924}" name="Recursos financeiros (R$)  - 2026 - Atualizado" dataDxfId="8"/>
    <tableColumn id="27" xr3:uid="{63379405-C05A-4686-BF91-5961D707C219}" name="Recursos financeiros (R$)  - 2026_variação" dataDxfId="7">
      <calculatedColumnFormula>Tabela136798101112[[#This Row],[Recursos financeiros (R$)  - 2026 - Original]]-Tabela136798101112[[#This Row],[Recursos financeiros (R$)  - 2026 - Atualizado]]</calculatedColumnFormula>
    </tableColumn>
    <tableColumn id="15" xr3:uid="{028435D2-2ADD-4D69-BFC5-8B2F6BD49E92}" name="Recursos financeiros (R$)  - 2027 -Original" dataDxfId="6"/>
    <tableColumn id="19" xr3:uid="{D04C8D74-84A5-4FDF-B780-F36CEC7A7C04}" name="Recursos financeiros (R$)  - 2027 - Atualizado" dataDxfId="5"/>
    <tableColumn id="26" xr3:uid="{C592A2BE-A97F-4EFD-9E82-9EA510BFF4DE}" name="Recursos financeiros (R$)  - 2027_variação" dataDxfId="4"/>
    <tableColumn id="16" xr3:uid="{AF1BD342-FBF4-4142-8520-9C4EBFCFD685}" name="Recursos financeiros (R$)  - TOTAL - original" dataDxfId="3">
      <calculatedColumnFormula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calculatedColumnFormula>
    </tableColumn>
    <tableColumn id="21" xr3:uid="{F628AF68-7B30-4FE3-BF22-609C040DEF84}" name="Recursos financeiros (R$)  - TOTAL - Atualizado" dataDxfId="2">
      <calculatedColumnFormula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calculatedColumnFormula>
    </tableColumn>
    <tableColumn id="17" xr3:uid="{36C55FFC-06D2-42C6-9354-1B508401D3DE}" name="Fonte" dataDxfId="1"/>
    <tableColumn id="18" xr3:uid="{8DBC732C-38B1-4E9D-B4D8-1CFEE455C0A4}" name="Especificação de outras fonte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2CF17-128A-4531-B1AD-1DE52E22248A}">
  <dimension ref="A1:X92"/>
  <sheetViews>
    <sheetView showGridLines="0" tabSelected="1" zoomScale="120" zoomScaleNormal="120" workbookViewId="0">
      <pane ySplit="1" topLeftCell="A2" activePane="bottomLeft" state="frozen"/>
      <selection activeCell="C1" sqref="C1"/>
      <selection pane="bottomLeft" activeCell="F94" sqref="F94"/>
    </sheetView>
  </sheetViews>
  <sheetFormatPr defaultRowHeight="15" x14ac:dyDescent="0.25"/>
  <cols>
    <col min="1" max="1" width="12.85546875" bestFit="1" customWidth="1"/>
    <col min="2" max="2" width="13.140625" bestFit="1" customWidth="1"/>
    <col min="3" max="3" width="20.5703125" customWidth="1"/>
    <col min="4" max="4" width="10.42578125" customWidth="1"/>
    <col min="5" max="5" width="12.42578125" customWidth="1"/>
    <col min="6" max="6" width="12.5703125" customWidth="1"/>
    <col min="7" max="7" width="12" customWidth="1"/>
    <col min="8" max="8" width="16.85546875" bestFit="1" customWidth="1"/>
    <col min="9" max="9" width="14.42578125" hidden="1" customWidth="1"/>
    <col min="10" max="10" width="16.42578125" customWidth="1"/>
    <col min="11" max="11" width="15" hidden="1" customWidth="1"/>
    <col min="12" max="12" width="14.28515625" hidden="1" customWidth="1"/>
    <col min="13" max="13" width="14.85546875" customWidth="1"/>
    <col min="14" max="14" width="16.7109375" hidden="1" customWidth="1"/>
    <col min="15" max="15" width="17.28515625" hidden="1" customWidth="1"/>
    <col min="16" max="16" width="13.28515625" customWidth="1"/>
    <col min="17" max="17" width="16.7109375" hidden="1" customWidth="1"/>
    <col min="18" max="18" width="13.28515625" hidden="1" customWidth="1"/>
    <col min="19" max="19" width="13.28515625" customWidth="1"/>
    <col min="20" max="20" width="16.7109375" hidden="1" customWidth="1"/>
    <col min="21" max="21" width="14.85546875" hidden="1" customWidth="1"/>
    <col min="22" max="22" width="14.5703125" customWidth="1"/>
    <col min="23" max="23" width="10.28515625" bestFit="1" customWidth="1"/>
    <col min="24" max="24" width="15.5703125" customWidth="1"/>
  </cols>
  <sheetData>
    <row r="1" spans="1:24" ht="75.59999999999999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2" t="s">
        <v>13</v>
      </c>
      <c r="O1" s="1" t="s">
        <v>14</v>
      </c>
      <c r="P1" s="1" t="s">
        <v>15</v>
      </c>
      <c r="Q1" s="2" t="s">
        <v>16</v>
      </c>
      <c r="R1" s="1" t="s">
        <v>17</v>
      </c>
      <c r="S1" s="1" t="s">
        <v>18</v>
      </c>
      <c r="T1" s="2" t="s">
        <v>19</v>
      </c>
      <c r="U1" s="1" t="s">
        <v>20</v>
      </c>
      <c r="V1" s="1" t="s">
        <v>21</v>
      </c>
      <c r="W1" s="1" t="s">
        <v>22</v>
      </c>
      <c r="X1" s="3" t="s">
        <v>23</v>
      </c>
    </row>
    <row r="2" spans="1:24" ht="48.75" customHeight="1" x14ac:dyDescent="0.25">
      <c r="A2" s="5" t="s">
        <v>24</v>
      </c>
      <c r="B2" s="5" t="s">
        <v>25</v>
      </c>
      <c r="C2" s="5" t="s">
        <v>26</v>
      </c>
      <c r="D2" s="5" t="s">
        <v>27</v>
      </c>
      <c r="E2" s="5" t="s">
        <v>28</v>
      </c>
      <c r="F2" s="5" t="s">
        <v>29</v>
      </c>
      <c r="G2" s="5" t="s">
        <v>30</v>
      </c>
      <c r="H2" s="5" t="s">
        <v>31</v>
      </c>
      <c r="I2" s="6">
        <v>822566.3</v>
      </c>
      <c r="J2" s="6">
        <v>0</v>
      </c>
      <c r="K2" s="6">
        <f>Tabela136798101112[[#This Row],[Recursos financeiros (R$)  - 2024 - Original]]-Tabela136798101112[[#This Row],[Recursos financeiros (R$)  - 2024 - Atualizado]]</f>
        <v>822566.3</v>
      </c>
      <c r="L2" s="6">
        <v>861129.6</v>
      </c>
      <c r="M2" s="6">
        <v>500000</v>
      </c>
      <c r="N2" s="6">
        <f>Tabela136798101112[[#This Row],[Recursos financeiros (R$)  - 2025- Original]]-Tabela136798101112[[#This Row],[Recursos financeiros (R$)  - 2025 - Atualizado]]</f>
        <v>361129.6</v>
      </c>
      <c r="O2" s="6">
        <v>901617</v>
      </c>
      <c r="P2" s="6">
        <v>901617</v>
      </c>
      <c r="Q2" s="6">
        <f>Tabela136798101112[[#This Row],[Recursos financeiros (R$)  - 2026 - Original]]-Tabela136798101112[[#This Row],[Recursos financeiros (R$)  - 2026 - Atualizado]]</f>
        <v>0</v>
      </c>
      <c r="R2" s="6">
        <v>944164</v>
      </c>
      <c r="S2" s="6">
        <v>944164</v>
      </c>
      <c r="T2" s="6"/>
      <c r="U2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3529476.9</v>
      </c>
      <c r="V2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2345781</v>
      </c>
      <c r="W2" s="5" t="s">
        <v>32</v>
      </c>
      <c r="X2" s="7"/>
    </row>
    <row r="3" spans="1:24" ht="36" x14ac:dyDescent="0.25">
      <c r="A3" s="5" t="s">
        <v>24</v>
      </c>
      <c r="B3" s="5" t="s">
        <v>33</v>
      </c>
      <c r="C3" s="5" t="s">
        <v>26</v>
      </c>
      <c r="D3" s="5" t="s">
        <v>27</v>
      </c>
      <c r="E3" s="5" t="s">
        <v>28</v>
      </c>
      <c r="F3" s="5" t="s">
        <v>29</v>
      </c>
      <c r="G3" s="5" t="s">
        <v>30</v>
      </c>
      <c r="H3" s="5" t="s">
        <v>31</v>
      </c>
      <c r="I3" s="6">
        <v>1000000</v>
      </c>
      <c r="J3" s="6">
        <v>0</v>
      </c>
      <c r="K3" s="6">
        <f>Tabela136798101112[[#This Row],[Recursos financeiros (R$)  - 2024 - Original]]-Tabela136798101112[[#This Row],[Recursos financeiros (R$)  - 2024 - Atualizado]]</f>
        <v>1000000</v>
      </c>
      <c r="L3" s="6">
        <v>2000000</v>
      </c>
      <c r="M3" s="6">
        <v>1000000</v>
      </c>
      <c r="N3" s="6">
        <f>Tabela136798101112[[#This Row],[Recursos financeiros (R$)  - 2025- Original]]-Tabela136798101112[[#This Row],[Recursos financeiros (R$)  - 2025 - Atualizado]]</f>
        <v>1000000</v>
      </c>
      <c r="O3" s="6">
        <v>1000000</v>
      </c>
      <c r="P3" s="6">
        <v>1000000</v>
      </c>
      <c r="Q3" s="6">
        <f>Tabela136798101112[[#This Row],[Recursos financeiros (R$)  - 2026 - Original]]-Tabela136798101112[[#This Row],[Recursos financeiros (R$)  - 2026 - Atualizado]]</f>
        <v>0</v>
      </c>
      <c r="R3" s="6">
        <v>1341614.1282998323</v>
      </c>
      <c r="S3" s="6">
        <v>1341614.1282998323</v>
      </c>
      <c r="T3" s="6"/>
      <c r="U3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5341614.1282998323</v>
      </c>
      <c r="V3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3341614.1282998323</v>
      </c>
      <c r="W3" s="5" t="s">
        <v>34</v>
      </c>
      <c r="X3" s="7"/>
    </row>
    <row r="4" spans="1:24" ht="36" x14ac:dyDescent="0.25">
      <c r="A4" s="5" t="s">
        <v>24</v>
      </c>
      <c r="B4" s="5" t="s">
        <v>35</v>
      </c>
      <c r="C4" s="5" t="s">
        <v>36</v>
      </c>
      <c r="D4" s="5" t="s">
        <v>27</v>
      </c>
      <c r="E4" s="5" t="s">
        <v>37</v>
      </c>
      <c r="F4" s="5" t="s">
        <v>29</v>
      </c>
      <c r="G4" s="5" t="s">
        <v>30</v>
      </c>
      <c r="H4" s="5" t="s">
        <v>31</v>
      </c>
      <c r="I4" s="6">
        <v>1000000</v>
      </c>
      <c r="J4" s="6">
        <v>409833.6</v>
      </c>
      <c r="K4" s="6">
        <f>Tabela136798101112[[#This Row],[Recursos financeiros (R$)  - 2024 - Original]]-Tabela136798101112[[#This Row],[Recursos financeiros (R$)  - 2024 - Atualizado]]</f>
        <v>590166.4</v>
      </c>
      <c r="L4" s="6">
        <v>1500000</v>
      </c>
      <c r="M4" s="6">
        <v>1000000</v>
      </c>
      <c r="N4" s="6">
        <f>Tabela136798101112[[#This Row],[Recursos financeiros (R$)  - 2025- Original]]-Tabela136798101112[[#This Row],[Recursos financeiros (R$)  - 2025 - Atualizado]]</f>
        <v>500000</v>
      </c>
      <c r="O4" s="6">
        <v>500000</v>
      </c>
      <c r="P4" s="6">
        <v>500000</v>
      </c>
      <c r="Q4" s="6">
        <f>Tabela136798101112[[#This Row],[Recursos financeiros (R$)  - 2026 - Original]]-Tabela136798101112[[#This Row],[Recursos financeiros (R$)  - 2026 - Atualizado]]</f>
        <v>0</v>
      </c>
      <c r="R4" s="6">
        <v>500000</v>
      </c>
      <c r="S4" s="6">
        <v>500000</v>
      </c>
      <c r="T4" s="6"/>
      <c r="U4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3500000</v>
      </c>
      <c r="V4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2409833.6</v>
      </c>
      <c r="W4" s="5" t="s">
        <v>34</v>
      </c>
      <c r="X4" s="7"/>
    </row>
    <row r="5" spans="1:24" ht="54" x14ac:dyDescent="0.25">
      <c r="A5" s="5" t="s">
        <v>24</v>
      </c>
      <c r="B5" s="5" t="s">
        <v>38</v>
      </c>
      <c r="C5" s="5" t="s">
        <v>39</v>
      </c>
      <c r="D5" s="5" t="s">
        <v>30</v>
      </c>
      <c r="E5" s="5" t="s">
        <v>40</v>
      </c>
      <c r="F5" s="5" t="s">
        <v>29</v>
      </c>
      <c r="G5" s="5" t="s">
        <v>30</v>
      </c>
      <c r="H5" s="5" t="s">
        <v>31</v>
      </c>
      <c r="I5" s="6">
        <v>1500000</v>
      </c>
      <c r="J5" s="8">
        <v>0</v>
      </c>
      <c r="K5" s="6">
        <f>Tabela136798101112[[#This Row],[Recursos financeiros (R$)  - 2024 - Original]]-Tabela136798101112[[#This Row],[Recursos financeiros (R$)  - 2024 - Atualizado]]</f>
        <v>1500000</v>
      </c>
      <c r="L5" s="6">
        <v>1500000</v>
      </c>
      <c r="M5" s="6">
        <v>1000000</v>
      </c>
      <c r="N5" s="6">
        <f>Tabela136798101112[[#This Row],[Recursos financeiros (R$)  - 2025- Original]]-Tabela136798101112[[#This Row],[Recursos financeiros (R$)  - 2025 - Atualizado]]</f>
        <v>500000</v>
      </c>
      <c r="O5" s="6">
        <v>1000000</v>
      </c>
      <c r="P5" s="6">
        <v>1000000</v>
      </c>
      <c r="Q5" s="6">
        <f>Tabela136798101112[[#This Row],[Recursos financeiros (R$)  - 2026 - Original]]-Tabela136798101112[[#This Row],[Recursos financeiros (R$)  - 2026 - Atualizado]]</f>
        <v>0</v>
      </c>
      <c r="R5" s="6">
        <v>1000000</v>
      </c>
      <c r="S5" s="6">
        <v>1000000</v>
      </c>
      <c r="T5" s="6"/>
      <c r="U5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5000000</v>
      </c>
      <c r="V5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3000000</v>
      </c>
      <c r="W5" s="5" t="s">
        <v>34</v>
      </c>
      <c r="X5" s="7"/>
    </row>
    <row r="6" spans="1:24" ht="54" x14ac:dyDescent="0.25">
      <c r="A6" s="5" t="s">
        <v>24</v>
      </c>
      <c r="B6" s="5" t="s">
        <v>38</v>
      </c>
      <c r="C6" s="5" t="s">
        <v>39</v>
      </c>
      <c r="D6" s="5" t="s">
        <v>30</v>
      </c>
      <c r="E6" s="5" t="s">
        <v>40</v>
      </c>
      <c r="F6" s="5" t="s">
        <v>29</v>
      </c>
      <c r="G6" s="5" t="s">
        <v>30</v>
      </c>
      <c r="H6" s="5" t="s">
        <v>31</v>
      </c>
      <c r="I6" s="6">
        <v>0</v>
      </c>
      <c r="J6" s="6">
        <v>1239840.32</v>
      </c>
      <c r="K6" s="6">
        <f>Tabela136798101112[[#This Row],[Recursos financeiros (R$)  - 2024 - Original]]-Tabela136798101112[[#This Row],[Recursos financeiros (R$)  - 2024 - Atualizado]]</f>
        <v>-1239840.32</v>
      </c>
      <c r="L6" s="6">
        <v>0</v>
      </c>
      <c r="M6" s="6">
        <v>0</v>
      </c>
      <c r="N6" s="6">
        <f>Tabela136798101112[[#This Row],[Recursos financeiros (R$)  - 2025- Original]]-Tabela136798101112[[#This Row],[Recursos financeiros (R$)  - 2025 - Atualizado]]</f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/>
      <c r="U6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6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1239840.32</v>
      </c>
      <c r="W6" s="5" t="s">
        <v>32</v>
      </c>
      <c r="X6" s="7"/>
    </row>
    <row r="7" spans="1:24" ht="27" x14ac:dyDescent="0.25">
      <c r="A7" s="5" t="s">
        <v>24</v>
      </c>
      <c r="B7" s="5" t="s">
        <v>41</v>
      </c>
      <c r="C7" s="5" t="s">
        <v>42</v>
      </c>
      <c r="D7" s="5" t="s">
        <v>27</v>
      </c>
      <c r="E7" s="5" t="s">
        <v>43</v>
      </c>
      <c r="F7" s="5" t="s">
        <v>29</v>
      </c>
      <c r="G7" s="5" t="s">
        <v>44</v>
      </c>
      <c r="H7" s="5" t="s">
        <v>45</v>
      </c>
      <c r="I7" s="6">
        <v>2000000</v>
      </c>
      <c r="J7" s="9">
        <v>0</v>
      </c>
      <c r="K7" s="6">
        <f>Tabela136798101112[[#This Row],[Recursos financeiros (R$)  - 2024 - Original]]-Tabela136798101112[[#This Row],[Recursos financeiros (R$)  - 2024 - Atualizado]]</f>
        <v>2000000</v>
      </c>
      <c r="L7" s="6">
        <v>0</v>
      </c>
      <c r="M7" s="6">
        <v>2000000</v>
      </c>
      <c r="N7" s="6">
        <f>Tabela136798101112[[#This Row],[Recursos financeiros (R$)  - 2025- Original]]-Tabela136798101112[[#This Row],[Recursos financeiros (R$)  - 2025 - Atualizado]]</f>
        <v>-2000000</v>
      </c>
      <c r="O7" s="6">
        <v>0</v>
      </c>
      <c r="P7" s="6">
        <v>0</v>
      </c>
      <c r="Q7" s="6">
        <f>Tabela136798101112[[#This Row],[Recursos financeiros (R$)  - 2026 - Original]]-Tabela136798101112[[#This Row],[Recursos financeiros (R$)  - 2026 - Atualizado]]</f>
        <v>0</v>
      </c>
      <c r="R7" s="6">
        <v>0</v>
      </c>
      <c r="S7" s="6">
        <v>0</v>
      </c>
      <c r="T7" s="6"/>
      <c r="U7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2000000</v>
      </c>
      <c r="V7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2000000</v>
      </c>
      <c r="W7" s="5" t="s">
        <v>34</v>
      </c>
      <c r="X7" s="7"/>
    </row>
    <row r="8" spans="1:24" ht="54" x14ac:dyDescent="0.25">
      <c r="A8" s="5" t="s">
        <v>24</v>
      </c>
      <c r="B8" s="5" t="s">
        <v>46</v>
      </c>
      <c r="C8" s="5" t="s">
        <v>47</v>
      </c>
      <c r="D8" s="5" t="s">
        <v>27</v>
      </c>
      <c r="E8" s="5" t="s">
        <v>48</v>
      </c>
      <c r="F8" s="5" t="s">
        <v>29</v>
      </c>
      <c r="G8" s="5" t="s">
        <v>44</v>
      </c>
      <c r="H8" s="5" t="s">
        <v>49</v>
      </c>
      <c r="I8" s="6">
        <v>0</v>
      </c>
      <c r="J8" s="9">
        <v>0</v>
      </c>
      <c r="K8" s="6">
        <f>Tabela136798101112[[#This Row],[Recursos financeiros (R$)  - 2024 - Original]]-Tabela136798101112[[#This Row],[Recursos financeiros (R$)  - 2024 - Atualizado]]</f>
        <v>0</v>
      </c>
      <c r="L8" s="6">
        <v>0</v>
      </c>
      <c r="M8" s="6">
        <v>0</v>
      </c>
      <c r="N8" s="6">
        <f>Tabela136798101112[[#This Row],[Recursos financeiros (R$)  - 2025- Original]]-Tabela136798101112[[#This Row],[Recursos financeiros (R$)  - 2025 - Atualizado]]</f>
        <v>0</v>
      </c>
      <c r="O8" s="6">
        <v>513285.71999999764</v>
      </c>
      <c r="P8" s="6">
        <v>0</v>
      </c>
      <c r="Q8" s="6">
        <f>Tabela136798101112[[#This Row],[Recursos financeiros (R$)  - 2026 - Original]]-Tabela136798101112[[#This Row],[Recursos financeiros (R$)  - 2026 - Atualizado]]</f>
        <v>513285.71999999764</v>
      </c>
      <c r="R8" s="6">
        <v>0</v>
      </c>
      <c r="S8" s="6">
        <v>513285.71999999764</v>
      </c>
      <c r="T8" s="6"/>
      <c r="U8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513285.71999999764</v>
      </c>
      <c r="V8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513285.71999999764</v>
      </c>
      <c r="W8" s="5" t="s">
        <v>34</v>
      </c>
      <c r="X8" s="7"/>
    </row>
    <row r="9" spans="1:24" ht="27" x14ac:dyDescent="0.25">
      <c r="A9" s="5" t="s">
        <v>24</v>
      </c>
      <c r="B9" s="5" t="s">
        <v>46</v>
      </c>
      <c r="C9" s="5" t="s">
        <v>50</v>
      </c>
      <c r="D9" s="5" t="s">
        <v>27</v>
      </c>
      <c r="E9" s="5" t="s">
        <v>43</v>
      </c>
      <c r="F9" s="5" t="s">
        <v>29</v>
      </c>
      <c r="G9" s="5" t="s">
        <v>44</v>
      </c>
      <c r="H9" s="5" t="s">
        <v>51</v>
      </c>
      <c r="I9" s="6">
        <v>0</v>
      </c>
      <c r="J9" s="9">
        <v>0</v>
      </c>
      <c r="K9" s="6">
        <f>Tabela136798101112[[#This Row],[Recursos financeiros (R$)  - 2024 - Original]]-Tabela136798101112[[#This Row],[Recursos financeiros (R$)  - 2024 - Atualizado]]</f>
        <v>0</v>
      </c>
      <c r="L9" s="6">
        <v>0</v>
      </c>
      <c r="M9" s="6">
        <v>0</v>
      </c>
      <c r="N9" s="6">
        <f>Tabela136798101112[[#This Row],[Recursos financeiros (R$)  - 2025- Original]]-Tabela136798101112[[#This Row],[Recursos financeiros (R$)  - 2025 - Atualizado]]</f>
        <v>0</v>
      </c>
      <c r="O9" s="6">
        <v>700000</v>
      </c>
      <c r="P9" s="6">
        <v>0</v>
      </c>
      <c r="Q9" s="6">
        <f>Tabela136798101112[[#This Row],[Recursos financeiros (R$)  - 2026 - Original]]-Tabela136798101112[[#This Row],[Recursos financeiros (R$)  - 2026 - Atualizado]]</f>
        <v>700000</v>
      </c>
      <c r="R9" s="6">
        <v>0</v>
      </c>
      <c r="S9" s="6">
        <v>700000</v>
      </c>
      <c r="T9" s="6"/>
      <c r="U9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700000</v>
      </c>
      <c r="V9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700000</v>
      </c>
      <c r="W9" s="5" t="s">
        <v>34</v>
      </c>
      <c r="X9" s="7"/>
    </row>
    <row r="10" spans="1:24" ht="36" x14ac:dyDescent="0.25">
      <c r="A10" s="5" t="s">
        <v>24</v>
      </c>
      <c r="B10" s="5" t="s">
        <v>52</v>
      </c>
      <c r="C10" s="5" t="s">
        <v>53</v>
      </c>
      <c r="D10" s="5" t="s">
        <v>27</v>
      </c>
      <c r="E10" s="5" t="s">
        <v>43</v>
      </c>
      <c r="F10" s="5" t="s">
        <v>29</v>
      </c>
      <c r="G10" s="5" t="s">
        <v>44</v>
      </c>
      <c r="H10" s="5" t="s">
        <v>51</v>
      </c>
      <c r="I10" s="6">
        <v>0</v>
      </c>
      <c r="J10" s="9">
        <v>0</v>
      </c>
      <c r="K10" s="6">
        <f>Tabela136798101112[[#This Row],[Recursos financeiros (R$)  - 2024 - Original]]-Tabela136798101112[[#This Row],[Recursos financeiros (R$)  - 2024 - Atualizado]]</f>
        <v>0</v>
      </c>
      <c r="L10" s="6">
        <v>0</v>
      </c>
      <c r="M10" s="6">
        <v>0</v>
      </c>
      <c r="N10" s="6">
        <f>Tabela136798101112[[#This Row],[Recursos financeiros (R$)  - 2025- Original]]-Tabela136798101112[[#This Row],[Recursos financeiros (R$)  - 2025 - Atualizado]]</f>
        <v>0</v>
      </c>
      <c r="O10" s="6">
        <v>0</v>
      </c>
      <c r="P10" s="6">
        <v>0</v>
      </c>
      <c r="Q10" s="6">
        <f>Tabela136798101112[[#This Row],[Recursos financeiros (R$)  - 2026 - Original]]-Tabela136798101112[[#This Row],[Recursos financeiros (R$)  - 2026 - Atualizado]]</f>
        <v>0</v>
      </c>
      <c r="R10" s="6">
        <v>1707385.8717001672</v>
      </c>
      <c r="S10" s="6">
        <v>1707385.8717001672</v>
      </c>
      <c r="T10" s="6"/>
      <c r="U10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1707385.8717001672</v>
      </c>
      <c r="V10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1707385.8717001672</v>
      </c>
      <c r="W10" s="5" t="s">
        <v>34</v>
      </c>
      <c r="X10" s="7"/>
    </row>
    <row r="11" spans="1:24" ht="72" x14ac:dyDescent="0.25">
      <c r="A11" s="5" t="s">
        <v>24</v>
      </c>
      <c r="B11" s="5" t="s">
        <v>54</v>
      </c>
      <c r="C11" s="5" t="s">
        <v>55</v>
      </c>
      <c r="D11" s="5" t="s">
        <v>27</v>
      </c>
      <c r="E11" s="5" t="s">
        <v>43</v>
      </c>
      <c r="F11" s="5" t="s">
        <v>29</v>
      </c>
      <c r="G11" s="5" t="s">
        <v>44</v>
      </c>
      <c r="H11" s="5" t="s">
        <v>51</v>
      </c>
      <c r="I11" s="6">
        <v>0</v>
      </c>
      <c r="J11" s="9">
        <v>0</v>
      </c>
      <c r="K11" s="6">
        <f>Tabela136798101112[[#This Row],[Recursos financeiros (R$)  - 2024 - Original]]-Tabela136798101112[[#This Row],[Recursos financeiros (R$)  - 2024 - Atualizado]]</f>
        <v>0</v>
      </c>
      <c r="L11" s="6">
        <v>0</v>
      </c>
      <c r="M11" s="6">
        <v>0</v>
      </c>
      <c r="N11" s="6">
        <f>Tabela136798101112[[#This Row],[Recursos financeiros (R$)  - 2025- Original]]-Tabela136798101112[[#This Row],[Recursos financeiros (R$)  - 2025 - Atualizado]]</f>
        <v>0</v>
      </c>
      <c r="O11" s="6">
        <v>2700000</v>
      </c>
      <c r="P11" s="6">
        <v>0</v>
      </c>
      <c r="Q11" s="6">
        <f>Tabela136798101112[[#This Row],[Recursos financeiros (R$)  - 2026 - Original]]-Tabela136798101112[[#This Row],[Recursos financeiros (R$)  - 2026 - Atualizado]]</f>
        <v>2700000</v>
      </c>
      <c r="R11" s="6">
        <v>0</v>
      </c>
      <c r="S11" s="6">
        <v>2700000</v>
      </c>
      <c r="T11" s="6"/>
      <c r="U11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2700000</v>
      </c>
      <c r="V11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2700000</v>
      </c>
      <c r="W11" s="5" t="s">
        <v>34</v>
      </c>
      <c r="X11" s="7"/>
    </row>
    <row r="12" spans="1:24" ht="36" x14ac:dyDescent="0.25">
      <c r="A12" s="5" t="s">
        <v>24</v>
      </c>
      <c r="B12" s="5" t="s">
        <v>54</v>
      </c>
      <c r="C12" s="5" t="s">
        <v>56</v>
      </c>
      <c r="D12" s="5" t="s">
        <v>27</v>
      </c>
      <c r="E12" s="5" t="s">
        <v>57</v>
      </c>
      <c r="F12" s="5" t="s">
        <v>29</v>
      </c>
      <c r="G12" s="5" t="s">
        <v>44</v>
      </c>
      <c r="H12" s="5" t="s">
        <v>51</v>
      </c>
      <c r="I12" s="6">
        <v>0</v>
      </c>
      <c r="J12" s="9">
        <v>0</v>
      </c>
      <c r="K12" s="6">
        <f>Tabela136798101112[[#This Row],[Recursos financeiros (R$)  - 2024 - Original]]-Tabela136798101112[[#This Row],[Recursos financeiros (R$)  - 2024 - Atualizado]]</f>
        <v>0</v>
      </c>
      <c r="L12" s="6">
        <v>0</v>
      </c>
      <c r="M12" s="6">
        <v>0</v>
      </c>
      <c r="N12" s="6">
        <f>Tabela136798101112[[#This Row],[Recursos financeiros (R$)  - 2025- Original]]-Tabela136798101112[[#This Row],[Recursos financeiros (R$)  - 2025 - Atualizado]]</f>
        <v>0</v>
      </c>
      <c r="O12" s="6">
        <v>2000000</v>
      </c>
      <c r="P12" s="6">
        <v>0</v>
      </c>
      <c r="Q12" s="6">
        <f>Tabela136798101112[[#This Row],[Recursos financeiros (R$)  - 2026 - Original]]-Tabela136798101112[[#This Row],[Recursos financeiros (R$)  - 2026 - Atualizado]]</f>
        <v>2000000</v>
      </c>
      <c r="R12" s="6">
        <v>0</v>
      </c>
      <c r="S12" s="6">
        <v>2000000</v>
      </c>
      <c r="T12" s="6"/>
      <c r="U12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2000000</v>
      </c>
      <c r="V12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2000000</v>
      </c>
      <c r="W12" s="5" t="s">
        <v>34</v>
      </c>
      <c r="X12" s="7"/>
    </row>
    <row r="13" spans="1:24" ht="27" x14ac:dyDescent="0.25">
      <c r="A13" s="5" t="s">
        <v>24</v>
      </c>
      <c r="B13" s="5" t="s">
        <v>58</v>
      </c>
      <c r="C13" s="5" t="s">
        <v>59</v>
      </c>
      <c r="D13" s="5" t="s">
        <v>27</v>
      </c>
      <c r="E13" s="5" t="s">
        <v>43</v>
      </c>
      <c r="F13" s="5" t="s">
        <v>29</v>
      </c>
      <c r="G13" s="5" t="s">
        <v>44</v>
      </c>
      <c r="H13" s="5" t="s">
        <v>45</v>
      </c>
      <c r="I13" s="6">
        <v>0</v>
      </c>
      <c r="J13" s="9">
        <v>0</v>
      </c>
      <c r="K13" s="6">
        <f>Tabela136798101112[[#This Row],[Recursos financeiros (R$)  - 2024 - Original]]-Tabela136798101112[[#This Row],[Recursos financeiros (R$)  - 2024 - Atualizado]]</f>
        <v>0</v>
      </c>
      <c r="L13" s="6">
        <v>600000</v>
      </c>
      <c r="M13" s="10">
        <v>0</v>
      </c>
      <c r="N13" s="6">
        <f>Tabela136798101112[[#This Row],[Recursos financeiros (R$)  - 2025- Original]]-Tabela136798101112[[#This Row],[Recursos financeiros (R$)  - 2025 - Atualizado]]</f>
        <v>600000</v>
      </c>
      <c r="O13" s="6">
        <v>0</v>
      </c>
      <c r="P13" s="6">
        <v>0</v>
      </c>
      <c r="Q13" s="6">
        <f>Tabela136798101112[[#This Row],[Recursos financeiros (R$)  - 2026 - Original]]-Tabela136798101112[[#This Row],[Recursos financeiros (R$)  - 2026 - Atualizado]]</f>
        <v>0</v>
      </c>
      <c r="R13" s="6">
        <v>0</v>
      </c>
      <c r="S13" s="6">
        <v>600000</v>
      </c>
      <c r="T13" s="6"/>
      <c r="U13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600000</v>
      </c>
      <c r="V13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600000</v>
      </c>
      <c r="W13" s="5" t="s">
        <v>34</v>
      </c>
      <c r="X13" s="7"/>
    </row>
    <row r="14" spans="1:24" ht="36" x14ac:dyDescent="0.25">
      <c r="A14" s="5" t="s">
        <v>24</v>
      </c>
      <c r="B14" s="5" t="s">
        <v>60</v>
      </c>
      <c r="C14" s="5" t="s">
        <v>61</v>
      </c>
      <c r="D14" s="5" t="s">
        <v>30</v>
      </c>
      <c r="E14" s="5" t="s">
        <v>40</v>
      </c>
      <c r="F14" s="5" t="s">
        <v>29</v>
      </c>
      <c r="G14" s="5" t="s">
        <v>30</v>
      </c>
      <c r="H14" s="5" t="s">
        <v>62</v>
      </c>
      <c r="I14" s="6">
        <v>0</v>
      </c>
      <c r="J14" s="6">
        <v>764488.25</v>
      </c>
      <c r="K14" s="6">
        <f>Tabela136798101112[[#This Row],[Recursos financeiros (R$)  - 2024 - Original]]-Tabela136798101112[[#This Row],[Recursos financeiros (R$)  - 2024 - Atualizado]]</f>
        <v>-764488.25</v>
      </c>
      <c r="L14" s="6">
        <v>1000000</v>
      </c>
      <c r="M14" s="6">
        <v>1000000</v>
      </c>
      <c r="N14" s="6">
        <f>Tabela136798101112[[#This Row],[Recursos financeiros (R$)  - 2025- Original]]-Tabela136798101112[[#This Row],[Recursos financeiros (R$)  - 2025 - Atualizado]]</f>
        <v>0</v>
      </c>
      <c r="O14" s="6">
        <v>1000000</v>
      </c>
      <c r="P14" s="6">
        <v>1000000</v>
      </c>
      <c r="Q14" s="6">
        <f>Tabela136798101112[[#This Row],[Recursos financeiros (R$)  - 2026 - Original]]-Tabela136798101112[[#This Row],[Recursos financeiros (R$)  - 2026 - Atualizado]]</f>
        <v>0</v>
      </c>
      <c r="R14" s="6">
        <v>1500000</v>
      </c>
      <c r="S14" s="6">
        <v>1500000</v>
      </c>
      <c r="T14" s="6"/>
      <c r="U14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3500000</v>
      </c>
      <c r="V14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4264488.25</v>
      </c>
      <c r="W14" s="5" t="s">
        <v>34</v>
      </c>
      <c r="X14" s="7"/>
    </row>
    <row r="15" spans="1:24" ht="36" x14ac:dyDescent="0.25">
      <c r="A15" s="5" t="s">
        <v>24</v>
      </c>
      <c r="B15" s="5" t="s">
        <v>60</v>
      </c>
      <c r="C15" s="5" t="s">
        <v>63</v>
      </c>
      <c r="D15" s="5" t="s">
        <v>30</v>
      </c>
      <c r="E15" s="5" t="s">
        <v>64</v>
      </c>
      <c r="F15" s="5" t="s">
        <v>29</v>
      </c>
      <c r="G15" s="5" t="s">
        <v>30</v>
      </c>
      <c r="H15" s="5" t="s">
        <v>62</v>
      </c>
      <c r="I15" s="6">
        <v>0</v>
      </c>
      <c r="J15" s="9">
        <v>0</v>
      </c>
      <c r="K15" s="6">
        <f>Tabela136798101112[[#This Row],[Recursos financeiros (R$)  - 2024 - Original]]-Tabela136798101112[[#This Row],[Recursos financeiros (R$)  - 2024 - Atualizado]]</f>
        <v>0</v>
      </c>
      <c r="L15" s="6">
        <v>1000000</v>
      </c>
      <c r="M15" s="6">
        <v>1000000</v>
      </c>
      <c r="N15" s="6">
        <f>Tabela136798101112[[#This Row],[Recursos financeiros (R$)  - 2025- Original]]-Tabela136798101112[[#This Row],[Recursos financeiros (R$)  - 2025 - Atualizado]]</f>
        <v>0</v>
      </c>
      <c r="O15" s="6">
        <v>750000</v>
      </c>
      <c r="P15" s="6">
        <v>750000</v>
      </c>
      <c r="Q15" s="6">
        <f>Tabela136798101112[[#This Row],[Recursos financeiros (R$)  - 2026 - Original]]-Tabela136798101112[[#This Row],[Recursos financeiros (R$)  - 2026 - Atualizado]]</f>
        <v>0</v>
      </c>
      <c r="R15" s="6">
        <v>700000</v>
      </c>
      <c r="S15" s="6">
        <v>700000</v>
      </c>
      <c r="T15" s="6"/>
      <c r="U15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2450000</v>
      </c>
      <c r="V15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2450000</v>
      </c>
      <c r="W15" s="5" t="s">
        <v>34</v>
      </c>
      <c r="X15" s="7"/>
    </row>
    <row r="16" spans="1:24" ht="54" x14ac:dyDescent="0.25">
      <c r="A16" s="5" t="s">
        <v>24</v>
      </c>
      <c r="B16" s="5" t="s">
        <v>60</v>
      </c>
      <c r="C16" s="5" t="s">
        <v>65</v>
      </c>
      <c r="D16" s="5" t="s">
        <v>30</v>
      </c>
      <c r="E16" s="5" t="s">
        <v>66</v>
      </c>
      <c r="F16" s="5" t="s">
        <v>29</v>
      </c>
      <c r="G16" s="5" t="s">
        <v>30</v>
      </c>
      <c r="H16" s="5" t="s">
        <v>62</v>
      </c>
      <c r="I16" s="6">
        <v>0</v>
      </c>
      <c r="J16" s="9">
        <v>0</v>
      </c>
      <c r="K16" s="6">
        <f>Tabela136798101112[[#This Row],[Recursos financeiros (R$)  - 2024 - Original]]-Tabela136798101112[[#This Row],[Recursos financeiros (R$)  - 2024 - Atualizado]]</f>
        <v>0</v>
      </c>
      <c r="L16" s="6">
        <v>1000000</v>
      </c>
      <c r="M16" s="6">
        <v>1000000</v>
      </c>
      <c r="N16" s="6">
        <f>Tabela136798101112[[#This Row],[Recursos financeiros (R$)  - 2025- Original]]-Tabela136798101112[[#This Row],[Recursos financeiros (R$)  - 2025 - Atualizado]]</f>
        <v>0</v>
      </c>
      <c r="O16" s="6">
        <v>1000000</v>
      </c>
      <c r="P16" s="6">
        <v>1000000</v>
      </c>
      <c r="Q16" s="6">
        <f>Tabela136798101112[[#This Row],[Recursos financeiros (R$)  - 2026 - Original]]-Tabela136798101112[[#This Row],[Recursos financeiros (R$)  - 2026 - Atualizado]]</f>
        <v>0</v>
      </c>
      <c r="R16" s="6">
        <v>1500000</v>
      </c>
      <c r="S16" s="6">
        <v>1500000</v>
      </c>
      <c r="T16" s="6"/>
      <c r="U16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3500000</v>
      </c>
      <c r="V16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3500000</v>
      </c>
      <c r="W16" s="5" t="s">
        <v>34</v>
      </c>
      <c r="X16" s="7"/>
    </row>
    <row r="17" spans="1:24" ht="36" x14ac:dyDescent="0.25">
      <c r="A17" s="5" t="s">
        <v>24</v>
      </c>
      <c r="B17" s="5" t="s">
        <v>60</v>
      </c>
      <c r="C17" s="5" t="s">
        <v>67</v>
      </c>
      <c r="D17" s="5" t="s">
        <v>30</v>
      </c>
      <c r="E17" s="5" t="s">
        <v>40</v>
      </c>
      <c r="F17" s="5" t="s">
        <v>29</v>
      </c>
      <c r="G17" s="5" t="s">
        <v>30</v>
      </c>
      <c r="H17" s="5" t="s">
        <v>62</v>
      </c>
      <c r="I17" s="6">
        <v>0</v>
      </c>
      <c r="J17" s="9">
        <v>0</v>
      </c>
      <c r="K17" s="6">
        <f>Tabela136798101112[[#This Row],[Recursos financeiros (R$)  - 2024 - Original]]-Tabela136798101112[[#This Row],[Recursos financeiros (R$)  - 2024 - Atualizado]]</f>
        <v>0</v>
      </c>
      <c r="L17" s="6">
        <v>0</v>
      </c>
      <c r="M17" s="6">
        <v>0</v>
      </c>
      <c r="N17" s="6">
        <f>Tabela136798101112[[#This Row],[Recursos financeiros (R$)  - 2025- Original]]-Tabela136798101112[[#This Row],[Recursos financeiros (R$)  - 2025 - Atualizado]]</f>
        <v>0</v>
      </c>
      <c r="O17" s="6">
        <v>0</v>
      </c>
      <c r="P17" s="6">
        <v>0</v>
      </c>
      <c r="Q17" s="6">
        <f>Tabela136798101112[[#This Row],[Recursos financeiros (R$)  - 2026 - Original]]-Tabela136798101112[[#This Row],[Recursos financeiros (R$)  - 2026 - Atualizado]]</f>
        <v>0</v>
      </c>
      <c r="R17" s="6">
        <v>0</v>
      </c>
      <c r="S17" s="6">
        <v>0</v>
      </c>
      <c r="T17" s="6"/>
      <c r="U17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17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17" s="5" t="s">
        <v>34</v>
      </c>
      <c r="X17" s="7"/>
    </row>
    <row r="18" spans="1:24" ht="36" x14ac:dyDescent="0.25">
      <c r="A18" s="5" t="s">
        <v>24</v>
      </c>
      <c r="B18" s="5" t="s">
        <v>68</v>
      </c>
      <c r="C18" s="5" t="s">
        <v>69</v>
      </c>
      <c r="D18" s="5" t="s">
        <v>30</v>
      </c>
      <c r="E18" s="5" t="s">
        <v>40</v>
      </c>
      <c r="F18" s="5" t="s">
        <v>29</v>
      </c>
      <c r="G18" s="5" t="s">
        <v>30</v>
      </c>
      <c r="H18" s="5" t="s">
        <v>31</v>
      </c>
      <c r="I18" s="6">
        <v>2500000</v>
      </c>
      <c r="J18" s="6">
        <v>484819.18</v>
      </c>
      <c r="K18" s="6">
        <f>Tabela136798101112[[#This Row],[Recursos financeiros (R$)  - 2024 - Original]]-Tabela136798101112[[#This Row],[Recursos financeiros (R$)  - 2024 - Atualizado]]</f>
        <v>2015180.82</v>
      </c>
      <c r="L18" s="6">
        <v>1750000</v>
      </c>
      <c r="M18" s="6">
        <v>2000000</v>
      </c>
      <c r="N18" s="6">
        <f>Tabela136798101112[[#This Row],[Recursos financeiros (R$)  - 2025- Original]]-Tabela136798101112[[#This Row],[Recursos financeiros (R$)  - 2025 - Atualizado]]</f>
        <v>-250000</v>
      </c>
      <c r="O18" s="6">
        <v>1750000</v>
      </c>
      <c r="P18" s="6">
        <v>1750000</v>
      </c>
      <c r="Q18" s="6">
        <f>Tabela136798101112[[#This Row],[Recursos financeiros (R$)  - 2026 - Original]]-Tabela136798101112[[#This Row],[Recursos financeiros (R$)  - 2026 - Atualizado]]</f>
        <v>0</v>
      </c>
      <c r="R18" s="6">
        <v>1750000</v>
      </c>
      <c r="S18" s="6">
        <v>1750000</v>
      </c>
      <c r="T18" s="6"/>
      <c r="U18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7750000</v>
      </c>
      <c r="V18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5984819.1799999997</v>
      </c>
      <c r="W18" s="5" t="s">
        <v>34</v>
      </c>
      <c r="X18" s="7"/>
    </row>
    <row r="19" spans="1:24" ht="36" x14ac:dyDescent="0.25">
      <c r="A19" s="12" t="s">
        <v>24</v>
      </c>
      <c r="B19" s="5" t="s">
        <v>68</v>
      </c>
      <c r="C19" s="5" t="s">
        <v>69</v>
      </c>
      <c r="D19" s="5" t="s">
        <v>30</v>
      </c>
      <c r="E19" s="5" t="s">
        <v>40</v>
      </c>
      <c r="F19" s="5" t="s">
        <v>29</v>
      </c>
      <c r="G19" s="5" t="s">
        <v>30</v>
      </c>
      <c r="H19" s="5" t="s">
        <v>31</v>
      </c>
      <c r="I19" s="6">
        <v>0</v>
      </c>
      <c r="J19" s="6">
        <v>1499923.35</v>
      </c>
      <c r="K19" s="6">
        <f>Tabela136798101112[[#This Row],[Recursos financeiros (R$)  - 2024 - Original]]-Tabela136798101112[[#This Row],[Recursos financeiros (R$)  - 2024 - Atualizado]]</f>
        <v>-1499923.35</v>
      </c>
      <c r="L19" s="6">
        <v>0</v>
      </c>
      <c r="M19" s="6">
        <v>0</v>
      </c>
      <c r="N19" s="6">
        <f>Tabela136798101112[[#This Row],[Recursos financeiros (R$)  - 2025- Original]]-Tabela136798101112[[#This Row],[Recursos financeiros (R$)  - 2025 - Atualizado]]</f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/>
      <c r="U19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19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1499923.35</v>
      </c>
      <c r="W19" s="5" t="s">
        <v>32</v>
      </c>
      <c r="X19" s="7"/>
    </row>
    <row r="20" spans="1:24" ht="36" x14ac:dyDescent="0.25">
      <c r="A20" s="5" t="s">
        <v>24</v>
      </c>
      <c r="B20" s="5" t="s">
        <v>68</v>
      </c>
      <c r="C20" s="5" t="s">
        <v>70</v>
      </c>
      <c r="D20" s="5" t="s">
        <v>30</v>
      </c>
      <c r="E20" s="5" t="s">
        <v>40</v>
      </c>
      <c r="F20" s="5" t="s">
        <v>29</v>
      </c>
      <c r="G20" s="5" t="s">
        <v>30</v>
      </c>
      <c r="H20" s="5" t="s">
        <v>31</v>
      </c>
      <c r="I20" s="6">
        <v>1500000</v>
      </c>
      <c r="J20" s="6">
        <v>230563.3</v>
      </c>
      <c r="K20" s="6">
        <f>Tabela136798101112[[#This Row],[Recursos financeiros (R$)  - 2024 - Original]]-Tabela136798101112[[#This Row],[Recursos financeiros (R$)  - 2024 - Atualizado]]</f>
        <v>1269436.7</v>
      </c>
      <c r="L20" s="6">
        <v>1750000</v>
      </c>
      <c r="M20" s="6">
        <v>2000000</v>
      </c>
      <c r="N20" s="6">
        <f>Tabela136798101112[[#This Row],[Recursos financeiros (R$)  - 2025- Original]]-Tabela136798101112[[#This Row],[Recursos financeiros (R$)  - 2025 - Atualizado]]</f>
        <v>-250000</v>
      </c>
      <c r="O20" s="6">
        <v>1250000</v>
      </c>
      <c r="P20" s="6">
        <v>1250000</v>
      </c>
      <c r="Q20" s="6">
        <f>Tabela136798101112[[#This Row],[Recursos financeiros (R$)  - 2026 - Original]]-Tabela136798101112[[#This Row],[Recursos financeiros (R$)  - 2026 - Atualizado]]</f>
        <v>0</v>
      </c>
      <c r="R20" s="6">
        <v>1250000</v>
      </c>
      <c r="S20" s="6">
        <v>1250000</v>
      </c>
      <c r="T20" s="6"/>
      <c r="U20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5750000</v>
      </c>
      <c r="V20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4730563.3</v>
      </c>
      <c r="W20" s="5" t="s">
        <v>34</v>
      </c>
      <c r="X20" s="7"/>
    </row>
    <row r="21" spans="1:24" ht="45" x14ac:dyDescent="0.25">
      <c r="A21" s="5" t="s">
        <v>24</v>
      </c>
      <c r="B21" s="5" t="s">
        <v>71</v>
      </c>
      <c r="C21" s="5" t="s">
        <v>72</v>
      </c>
      <c r="D21" s="5" t="s">
        <v>73</v>
      </c>
      <c r="E21" s="5" t="s">
        <v>74</v>
      </c>
      <c r="F21" s="5" t="s">
        <v>29</v>
      </c>
      <c r="G21" s="5" t="s">
        <v>44</v>
      </c>
      <c r="H21" s="5" t="s">
        <v>45</v>
      </c>
      <c r="I21" s="6">
        <v>1500000</v>
      </c>
      <c r="J21" s="9">
        <v>0</v>
      </c>
      <c r="K21" s="6">
        <f>Tabela136798101112[[#This Row],[Recursos financeiros (R$)  - 2024 - Original]]-Tabela136798101112[[#This Row],[Recursos financeiros (R$)  - 2024 - Atualizado]]</f>
        <v>1500000</v>
      </c>
      <c r="L21" s="6">
        <v>0</v>
      </c>
      <c r="M21" s="10">
        <v>0</v>
      </c>
      <c r="N21" s="6">
        <f>Tabela136798101112[[#This Row],[Recursos financeiros (R$)  - 2025- Original]]-Tabela136798101112[[#This Row],[Recursos financeiros (R$)  - 2025 - Atualizado]]</f>
        <v>0</v>
      </c>
      <c r="O21" s="6">
        <v>0</v>
      </c>
      <c r="P21" s="6">
        <v>0</v>
      </c>
      <c r="Q21" s="6">
        <f>Tabela136798101112[[#This Row],[Recursos financeiros (R$)  - 2026 - Original]]-Tabela136798101112[[#This Row],[Recursos financeiros (R$)  - 2026 - Atualizado]]</f>
        <v>0</v>
      </c>
      <c r="R21" s="6">
        <v>0</v>
      </c>
      <c r="S21" s="6">
        <v>0</v>
      </c>
      <c r="T21" s="6"/>
      <c r="U21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1500000</v>
      </c>
      <c r="V21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21" s="5" t="s">
        <v>34</v>
      </c>
      <c r="X21" s="7"/>
    </row>
    <row r="22" spans="1:24" ht="45" x14ac:dyDescent="0.25">
      <c r="A22" s="5" t="s">
        <v>24</v>
      </c>
      <c r="B22" s="5" t="s">
        <v>71</v>
      </c>
      <c r="C22" s="5" t="s">
        <v>72</v>
      </c>
      <c r="D22" s="5" t="s">
        <v>73</v>
      </c>
      <c r="E22" s="5" t="s">
        <v>74</v>
      </c>
      <c r="F22" s="5" t="s">
        <v>29</v>
      </c>
      <c r="G22" s="5" t="s">
        <v>44</v>
      </c>
      <c r="H22" s="5" t="s">
        <v>45</v>
      </c>
      <c r="I22" s="6">
        <v>0</v>
      </c>
      <c r="J22" s="9">
        <v>0</v>
      </c>
      <c r="K22" s="6">
        <f>Tabela136798101112[[#This Row],[Recursos financeiros (R$)  - 2024 - Original]]-Tabela136798101112[[#This Row],[Recursos financeiros (R$)  - 2024 - Atualizado]]</f>
        <v>0</v>
      </c>
      <c r="L22" s="6">
        <v>0</v>
      </c>
      <c r="M22" s="6">
        <v>0</v>
      </c>
      <c r="N22" s="6">
        <f>Tabela136798101112[[#This Row],[Recursos financeiros (R$)  - 2025- Original]]-Tabela136798101112[[#This Row],[Recursos financeiros (R$)  - 2025 - Atualizado]]</f>
        <v>0</v>
      </c>
      <c r="O22" s="6">
        <v>0</v>
      </c>
      <c r="P22" s="6">
        <v>0</v>
      </c>
      <c r="Q22" s="6">
        <f>Tabela136798101112[[#This Row],[Recursos financeiros (R$)  - 2026 - Original]]-Tabela136798101112[[#This Row],[Recursos financeiros (R$)  - 2026 - Atualizado]]</f>
        <v>0</v>
      </c>
      <c r="R22" s="6">
        <v>0</v>
      </c>
      <c r="S22" s="6">
        <v>0</v>
      </c>
      <c r="T22" s="6"/>
      <c r="U22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22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22" s="5" t="s">
        <v>75</v>
      </c>
      <c r="X22" s="11" t="s">
        <v>76</v>
      </c>
    </row>
    <row r="23" spans="1:24" ht="108" x14ac:dyDescent="0.25">
      <c r="A23" s="5" t="s">
        <v>24</v>
      </c>
      <c r="B23" s="5" t="s">
        <v>77</v>
      </c>
      <c r="C23" s="5" t="s">
        <v>78</v>
      </c>
      <c r="D23" s="5" t="s">
        <v>27</v>
      </c>
      <c r="E23" s="5" t="s">
        <v>43</v>
      </c>
      <c r="F23" s="5" t="s">
        <v>29</v>
      </c>
      <c r="G23" s="5" t="s">
        <v>44</v>
      </c>
      <c r="H23" s="5" t="s">
        <v>51</v>
      </c>
      <c r="I23" s="6">
        <v>0</v>
      </c>
      <c r="J23" s="9">
        <v>0</v>
      </c>
      <c r="K23" s="6">
        <f>Tabela136798101112[[#This Row],[Recursos financeiros (R$)  - 2024 - Original]]-Tabela136798101112[[#This Row],[Recursos financeiros (R$)  - 2024 - Atualizado]]</f>
        <v>0</v>
      </c>
      <c r="L23" s="6">
        <v>0</v>
      </c>
      <c r="M23" s="6">
        <v>0</v>
      </c>
      <c r="N23" s="6">
        <f>Tabela136798101112[[#This Row],[Recursos financeiros (R$)  - 2025- Original]]-Tabela136798101112[[#This Row],[Recursos financeiros (R$)  - 2025 - Atualizado]]</f>
        <v>0</v>
      </c>
      <c r="O23" s="6">
        <v>2000000</v>
      </c>
      <c r="P23" s="6">
        <v>2000000</v>
      </c>
      <c r="Q23" s="6">
        <f>Tabela136798101112[[#This Row],[Recursos financeiros (R$)  - 2026 - Original]]-Tabela136798101112[[#This Row],[Recursos financeiros (R$)  - 2026 - Atualizado]]</f>
        <v>0</v>
      </c>
      <c r="R23" s="6">
        <v>0</v>
      </c>
      <c r="S23" s="6">
        <v>0</v>
      </c>
      <c r="T23" s="6"/>
      <c r="U23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2000000</v>
      </c>
      <c r="V23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2000000</v>
      </c>
      <c r="W23" s="5" t="s">
        <v>34</v>
      </c>
      <c r="X23" s="7"/>
    </row>
    <row r="24" spans="1:24" ht="108" x14ac:dyDescent="0.25">
      <c r="A24" s="5" t="s">
        <v>24</v>
      </c>
      <c r="B24" s="5" t="s">
        <v>79</v>
      </c>
      <c r="C24" s="5" t="s">
        <v>80</v>
      </c>
      <c r="D24" s="5" t="s">
        <v>27</v>
      </c>
      <c r="E24" s="5" t="s">
        <v>43</v>
      </c>
      <c r="F24" s="5" t="s">
        <v>29</v>
      </c>
      <c r="G24" s="5" t="s">
        <v>44</v>
      </c>
      <c r="H24" s="5" t="s">
        <v>81</v>
      </c>
      <c r="I24" s="6">
        <v>0</v>
      </c>
      <c r="J24" s="9">
        <v>0</v>
      </c>
      <c r="K24" s="6">
        <f>Tabela136798101112[[#This Row],[Recursos financeiros (R$)  - 2024 - Original]]-Tabela136798101112[[#This Row],[Recursos financeiros (R$)  - 2024 - Atualizado]]</f>
        <v>0</v>
      </c>
      <c r="L24" s="6">
        <v>0</v>
      </c>
      <c r="M24" s="6">
        <v>0</v>
      </c>
      <c r="N24" s="6">
        <f>Tabela136798101112[[#This Row],[Recursos financeiros (R$)  - 2025- Original]]-Tabela136798101112[[#This Row],[Recursos financeiros (R$)  - 2025 - Atualizado]]</f>
        <v>0</v>
      </c>
      <c r="O24" s="6">
        <v>2250000</v>
      </c>
      <c r="P24" s="6">
        <v>2250000</v>
      </c>
      <c r="Q24" s="6">
        <f>Tabela136798101112[[#This Row],[Recursos financeiros (R$)  - 2026 - Original]]-Tabela136798101112[[#This Row],[Recursos financeiros (R$)  - 2026 - Atualizado]]</f>
        <v>0</v>
      </c>
      <c r="R24" s="6">
        <v>0</v>
      </c>
      <c r="S24" s="6">
        <v>0</v>
      </c>
      <c r="T24" s="6"/>
      <c r="U24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2250000</v>
      </c>
      <c r="V24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2250000</v>
      </c>
      <c r="W24" s="5" t="s">
        <v>34</v>
      </c>
      <c r="X24" s="7"/>
    </row>
    <row r="25" spans="1:24" ht="99" x14ac:dyDescent="0.25">
      <c r="A25" s="5" t="s">
        <v>24</v>
      </c>
      <c r="B25" s="5" t="s">
        <v>82</v>
      </c>
      <c r="C25" s="5" t="s">
        <v>83</v>
      </c>
      <c r="D25" s="5" t="s">
        <v>27</v>
      </c>
      <c r="E25" s="5" t="s">
        <v>43</v>
      </c>
      <c r="F25" s="5" t="s">
        <v>29</v>
      </c>
      <c r="G25" s="5" t="s">
        <v>44</v>
      </c>
      <c r="H25" s="5" t="s">
        <v>81</v>
      </c>
      <c r="I25" s="6">
        <v>0</v>
      </c>
      <c r="J25" s="9">
        <v>0</v>
      </c>
      <c r="K25" s="6">
        <f>Tabela136798101112[[#This Row],[Recursos financeiros (R$)  - 2024 - Original]]-Tabela136798101112[[#This Row],[Recursos financeiros (R$)  - 2024 - Atualizado]]</f>
        <v>0</v>
      </c>
      <c r="L25" s="6">
        <v>0</v>
      </c>
      <c r="M25" s="6">
        <v>0</v>
      </c>
      <c r="N25" s="6">
        <f>Tabela136798101112[[#This Row],[Recursos financeiros (R$)  - 2025- Original]]-Tabela136798101112[[#This Row],[Recursos financeiros (R$)  - 2025 - Atualizado]]</f>
        <v>0</v>
      </c>
      <c r="O25" s="6">
        <v>0</v>
      </c>
      <c r="P25" s="6">
        <v>0</v>
      </c>
      <c r="Q25" s="6">
        <f>Tabela136798101112[[#This Row],[Recursos financeiros (R$)  - 2026 - Original]]-Tabela136798101112[[#This Row],[Recursos financeiros (R$)  - 2026 - Atualizado]]</f>
        <v>0</v>
      </c>
      <c r="R25" s="6">
        <v>2550000</v>
      </c>
      <c r="S25" s="6">
        <v>2550000</v>
      </c>
      <c r="T25" s="6"/>
      <c r="U25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2550000</v>
      </c>
      <c r="V25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2550000</v>
      </c>
      <c r="W25" s="5" t="s">
        <v>34</v>
      </c>
      <c r="X25" s="7"/>
    </row>
    <row r="26" spans="1:24" ht="117" x14ac:dyDescent="0.25">
      <c r="A26" s="5" t="s">
        <v>24</v>
      </c>
      <c r="B26" s="5" t="s">
        <v>84</v>
      </c>
      <c r="C26" s="5" t="s">
        <v>85</v>
      </c>
      <c r="D26" s="5" t="s">
        <v>27</v>
      </c>
      <c r="E26" s="5" t="s">
        <v>43</v>
      </c>
      <c r="F26" s="5" t="s">
        <v>29</v>
      </c>
      <c r="G26" s="5" t="s">
        <v>44</v>
      </c>
      <c r="H26" s="5" t="s">
        <v>81</v>
      </c>
      <c r="I26" s="6">
        <v>0</v>
      </c>
      <c r="J26" s="9">
        <v>0</v>
      </c>
      <c r="K26" s="6">
        <f>Tabela136798101112[[#This Row],[Recursos financeiros (R$)  - 2024 - Original]]-Tabela136798101112[[#This Row],[Recursos financeiros (R$)  - 2024 - Atualizado]]</f>
        <v>0</v>
      </c>
      <c r="L26" s="6">
        <v>0</v>
      </c>
      <c r="M26" s="6">
        <v>0</v>
      </c>
      <c r="N26" s="6">
        <f>Tabela136798101112[[#This Row],[Recursos financeiros (R$)  - 2025- Original]]-Tabela136798101112[[#This Row],[Recursos financeiros (R$)  - 2025 - Atualizado]]</f>
        <v>0</v>
      </c>
      <c r="O26" s="6">
        <v>0</v>
      </c>
      <c r="P26" s="6">
        <v>0</v>
      </c>
      <c r="Q26" s="6">
        <f>Tabela136798101112[[#This Row],[Recursos financeiros (R$)  - 2026 - Original]]-Tabela136798101112[[#This Row],[Recursos financeiros (R$)  - 2026 - Atualizado]]</f>
        <v>0</v>
      </c>
      <c r="R26" s="6">
        <v>1200000</v>
      </c>
      <c r="S26" s="6">
        <v>1200000</v>
      </c>
      <c r="T26" s="6"/>
      <c r="U26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1200000</v>
      </c>
      <c r="V26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1200000</v>
      </c>
      <c r="W26" s="5" t="s">
        <v>34</v>
      </c>
      <c r="X26" s="7"/>
    </row>
    <row r="27" spans="1:24" ht="27" x14ac:dyDescent="0.25">
      <c r="A27" s="5" t="s">
        <v>24</v>
      </c>
      <c r="B27" s="5" t="s">
        <v>86</v>
      </c>
      <c r="C27" s="5" t="s">
        <v>87</v>
      </c>
      <c r="D27" s="5" t="s">
        <v>27</v>
      </c>
      <c r="E27" s="5" t="s">
        <v>88</v>
      </c>
      <c r="F27" s="18" t="s">
        <v>29</v>
      </c>
      <c r="G27" s="5" t="s">
        <v>44</v>
      </c>
      <c r="H27" s="5" t="s">
        <v>89</v>
      </c>
      <c r="I27" s="6">
        <v>0</v>
      </c>
      <c r="J27" s="9">
        <v>0</v>
      </c>
      <c r="K27" s="6">
        <f>Tabela136798101112[[#This Row],[Recursos financeiros (R$)  - 2024 - Original]]-Tabela136798101112[[#This Row],[Recursos financeiros (R$)  - 2024 - Atualizado]]</f>
        <v>0</v>
      </c>
      <c r="L27" s="6">
        <v>71428.56</v>
      </c>
      <c r="M27" s="10">
        <v>0</v>
      </c>
      <c r="N27" s="6">
        <f>Tabela136798101112[[#This Row],[Recursos financeiros (R$)  - 2025- Original]]-Tabela136798101112[[#This Row],[Recursos financeiros (R$)  - 2025 - Atualizado]]</f>
        <v>71428.56</v>
      </c>
      <c r="O27" s="6">
        <v>0</v>
      </c>
      <c r="P27" s="6">
        <v>71428.56</v>
      </c>
      <c r="Q27" s="6">
        <f>Tabela136798101112[[#This Row],[Recursos financeiros (R$)  - 2026 - Original]]-Tabela136798101112[[#This Row],[Recursos financeiros (R$)  - 2026 - Atualizado]]</f>
        <v>-71428.56</v>
      </c>
      <c r="R27" s="6">
        <v>0</v>
      </c>
      <c r="S27" s="6">
        <v>0</v>
      </c>
      <c r="T27" s="6"/>
      <c r="U27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71428.56</v>
      </c>
      <c r="V27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71428.56</v>
      </c>
      <c r="W27" s="5" t="s">
        <v>34</v>
      </c>
      <c r="X27" s="7"/>
    </row>
    <row r="28" spans="1:24" ht="27" x14ac:dyDescent="0.25">
      <c r="A28" s="5" t="s">
        <v>90</v>
      </c>
      <c r="B28" s="5" t="s">
        <v>91</v>
      </c>
      <c r="C28" s="5" t="s">
        <v>92</v>
      </c>
      <c r="D28" s="5" t="s">
        <v>27</v>
      </c>
      <c r="E28" s="5" t="s">
        <v>43</v>
      </c>
      <c r="F28" s="5" t="s">
        <v>29</v>
      </c>
      <c r="G28" s="5" t="s">
        <v>93</v>
      </c>
      <c r="H28" s="5" t="s">
        <v>94</v>
      </c>
      <c r="I28" s="6">
        <v>0</v>
      </c>
      <c r="J28" s="9">
        <v>0</v>
      </c>
      <c r="K28" s="6">
        <f>Tabela136798101112[[#This Row],[Recursos financeiros (R$)  - 2024 - Original]]-Tabela136798101112[[#This Row],[Recursos financeiros (R$)  - 2024 - Atualizado]]</f>
        <v>0</v>
      </c>
      <c r="L28" s="6">
        <v>0</v>
      </c>
      <c r="M28" s="6">
        <v>0</v>
      </c>
      <c r="N28" s="6">
        <f>Tabela136798101112[[#This Row],[Recursos financeiros (R$)  - 2025- Original]]-Tabela136798101112[[#This Row],[Recursos financeiros (R$)  - 2025 - Atualizado]]</f>
        <v>0</v>
      </c>
      <c r="O28" s="6">
        <v>0</v>
      </c>
      <c r="P28" s="6">
        <v>0</v>
      </c>
      <c r="Q28" s="6">
        <f>Tabela136798101112[[#This Row],[Recursos financeiros (R$)  - 2026 - Original]]-Tabela136798101112[[#This Row],[Recursos financeiros (R$)  - 2026 - Atualizado]]</f>
        <v>0</v>
      </c>
      <c r="R28" s="6">
        <v>1500000</v>
      </c>
      <c r="S28" s="6">
        <v>1500000</v>
      </c>
      <c r="T28" s="6"/>
      <c r="U28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1500000</v>
      </c>
      <c r="V28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1500000</v>
      </c>
      <c r="W28" s="5" t="s">
        <v>34</v>
      </c>
      <c r="X28" s="7"/>
    </row>
    <row r="29" spans="1:24" ht="108" x14ac:dyDescent="0.25">
      <c r="A29" s="5" t="s">
        <v>90</v>
      </c>
      <c r="B29" s="5" t="s">
        <v>95</v>
      </c>
      <c r="C29" s="5" t="s">
        <v>96</v>
      </c>
      <c r="D29" s="5" t="s">
        <v>27</v>
      </c>
      <c r="E29" s="5" t="s">
        <v>43</v>
      </c>
      <c r="F29" s="5" t="s">
        <v>29</v>
      </c>
      <c r="G29" s="5" t="s">
        <v>93</v>
      </c>
      <c r="H29" s="5" t="s">
        <v>94</v>
      </c>
      <c r="I29" s="6">
        <v>0</v>
      </c>
      <c r="J29" s="9">
        <v>0</v>
      </c>
      <c r="K29" s="6">
        <f>Tabela136798101112[[#This Row],[Recursos financeiros (R$)  - 2024 - Original]]-Tabela136798101112[[#This Row],[Recursos financeiros (R$)  - 2024 - Atualizado]]</f>
        <v>0</v>
      </c>
      <c r="L29" s="6">
        <v>0</v>
      </c>
      <c r="M29" s="6">
        <v>0</v>
      </c>
      <c r="N29" s="6">
        <f>Tabela136798101112[[#This Row],[Recursos financeiros (R$)  - 2025- Original]]-Tabela136798101112[[#This Row],[Recursos financeiros (R$)  - 2025 - Atualizado]]</f>
        <v>0</v>
      </c>
      <c r="O29" s="6">
        <v>0</v>
      </c>
      <c r="P29" s="6">
        <v>0</v>
      </c>
      <c r="Q29" s="6">
        <f>Tabela136798101112[[#This Row],[Recursos financeiros (R$)  - 2026 - Original]]-Tabela136798101112[[#This Row],[Recursos financeiros (R$)  - 2026 - Atualizado]]</f>
        <v>0</v>
      </c>
      <c r="R29" s="6">
        <v>0</v>
      </c>
      <c r="S29" s="6">
        <v>0</v>
      </c>
      <c r="T29" s="6"/>
      <c r="U29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29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29" s="5" t="s">
        <v>34</v>
      </c>
      <c r="X29" s="7"/>
    </row>
    <row r="30" spans="1:24" ht="45" x14ac:dyDescent="0.25">
      <c r="A30" s="5" t="s">
        <v>97</v>
      </c>
      <c r="B30" s="5" t="s">
        <v>98</v>
      </c>
      <c r="C30" s="5" t="s">
        <v>99</v>
      </c>
      <c r="D30" s="5" t="s">
        <v>27</v>
      </c>
      <c r="E30" s="5" t="s">
        <v>43</v>
      </c>
      <c r="F30" s="5" t="s">
        <v>29</v>
      </c>
      <c r="G30" s="5" t="s">
        <v>44</v>
      </c>
      <c r="H30" s="5" t="s">
        <v>45</v>
      </c>
      <c r="I30" s="6">
        <v>0</v>
      </c>
      <c r="J30" s="9">
        <v>0</v>
      </c>
      <c r="K30" s="6">
        <f>Tabela136798101112[[#This Row],[Recursos financeiros (R$)  - 2024 - Original]]-Tabela136798101112[[#This Row],[Recursos financeiros (R$)  - 2024 - Atualizado]]</f>
        <v>0</v>
      </c>
      <c r="L30" s="6">
        <v>0</v>
      </c>
      <c r="M30" s="6">
        <v>0</v>
      </c>
      <c r="N30" s="6">
        <f>Tabela136798101112[[#This Row],[Recursos financeiros (R$)  - 2025- Original]]-Tabela136798101112[[#This Row],[Recursos financeiros (R$)  - 2025 - Atualizado]]</f>
        <v>0</v>
      </c>
      <c r="O30" s="6">
        <v>1000000</v>
      </c>
      <c r="P30" s="6">
        <v>1000000</v>
      </c>
      <c r="Q30" s="6">
        <f>Tabela136798101112[[#This Row],[Recursos financeiros (R$)  - 2026 - Original]]-Tabela136798101112[[#This Row],[Recursos financeiros (R$)  - 2026 - Atualizado]]</f>
        <v>0</v>
      </c>
      <c r="R30" s="6">
        <v>1200000</v>
      </c>
      <c r="S30" s="6">
        <v>1200000</v>
      </c>
      <c r="T30" s="6"/>
      <c r="U30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2200000</v>
      </c>
      <c r="V30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2200000</v>
      </c>
      <c r="W30" s="5" t="s">
        <v>34</v>
      </c>
      <c r="X30" s="7"/>
    </row>
    <row r="31" spans="1:24" ht="45" x14ac:dyDescent="0.25">
      <c r="A31" s="5" t="s">
        <v>97</v>
      </c>
      <c r="B31" s="5" t="s">
        <v>100</v>
      </c>
      <c r="C31" s="5" t="s">
        <v>101</v>
      </c>
      <c r="D31" s="5" t="s">
        <v>27</v>
      </c>
      <c r="E31" s="5" t="s">
        <v>43</v>
      </c>
      <c r="F31" s="5" t="s">
        <v>29</v>
      </c>
      <c r="G31" s="5" t="s">
        <v>93</v>
      </c>
      <c r="H31" s="5" t="s">
        <v>93</v>
      </c>
      <c r="I31" s="6">
        <v>0</v>
      </c>
      <c r="J31" s="9">
        <v>0</v>
      </c>
      <c r="K31" s="6">
        <f>Tabela136798101112[[#This Row],[Recursos financeiros (R$)  - 2024 - Original]]-Tabela136798101112[[#This Row],[Recursos financeiros (R$)  - 2024 - Atualizado]]</f>
        <v>0</v>
      </c>
      <c r="L31" s="6">
        <v>0</v>
      </c>
      <c r="M31" s="6">
        <v>0</v>
      </c>
      <c r="N31" s="6">
        <f>Tabela136798101112[[#This Row],[Recursos financeiros (R$)  - 2025- Original]]-Tabela136798101112[[#This Row],[Recursos financeiros (R$)  - 2025 - Atualizado]]</f>
        <v>0</v>
      </c>
      <c r="O31" s="6">
        <v>1000000</v>
      </c>
      <c r="P31" s="6">
        <v>1000000</v>
      </c>
      <c r="Q31" s="6">
        <f>Tabela136798101112[[#This Row],[Recursos financeiros (R$)  - 2026 - Original]]-Tabela136798101112[[#This Row],[Recursos financeiros (R$)  - 2026 - Atualizado]]</f>
        <v>0</v>
      </c>
      <c r="R31" s="6">
        <v>0</v>
      </c>
      <c r="S31" s="6">
        <v>0</v>
      </c>
      <c r="T31" s="6"/>
      <c r="U31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1000000</v>
      </c>
      <c r="V31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1000000</v>
      </c>
      <c r="W31" s="5" t="s">
        <v>34</v>
      </c>
      <c r="X31" s="7"/>
    </row>
    <row r="32" spans="1:24" ht="45" x14ac:dyDescent="0.25">
      <c r="A32" s="5" t="s">
        <v>97</v>
      </c>
      <c r="B32" s="5" t="s">
        <v>102</v>
      </c>
      <c r="C32" s="5" t="s">
        <v>103</v>
      </c>
      <c r="D32" s="5" t="s">
        <v>27</v>
      </c>
      <c r="E32" s="5" t="s">
        <v>88</v>
      </c>
      <c r="F32" s="5" t="s">
        <v>104</v>
      </c>
      <c r="G32" s="5" t="s">
        <v>44</v>
      </c>
      <c r="H32" s="5" t="s">
        <v>105</v>
      </c>
      <c r="I32" s="6">
        <v>0</v>
      </c>
      <c r="J32" s="9">
        <v>0</v>
      </c>
      <c r="K32" s="6">
        <f>Tabela136798101112[[#This Row],[Recursos financeiros (R$)  - 2024 - Original]]-Tabela136798101112[[#This Row],[Recursos financeiros (R$)  - 2024 - Atualizado]]</f>
        <v>0</v>
      </c>
      <c r="L32" s="6">
        <v>35714.28</v>
      </c>
      <c r="M32" s="10">
        <v>35714.28</v>
      </c>
      <c r="N32" s="6">
        <f>Tabela136798101112[[#This Row],[Recursos financeiros (R$)  - 2025- Original]]-Tabela136798101112[[#This Row],[Recursos financeiros (R$)  - 2025 - Atualizado]]</f>
        <v>0</v>
      </c>
      <c r="O32" s="6">
        <v>0</v>
      </c>
      <c r="P32" s="6">
        <v>0</v>
      </c>
      <c r="Q32" s="6">
        <f>Tabela136798101112[[#This Row],[Recursos financeiros (R$)  - 2026 - Original]]-Tabela136798101112[[#This Row],[Recursos financeiros (R$)  - 2026 - Atualizado]]</f>
        <v>0</v>
      </c>
      <c r="R32" s="6">
        <v>0</v>
      </c>
      <c r="S32" s="6">
        <v>0</v>
      </c>
      <c r="T32" s="6"/>
      <c r="U32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35714.28</v>
      </c>
      <c r="V32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35714.28</v>
      </c>
      <c r="W32" s="5" t="s">
        <v>34</v>
      </c>
      <c r="X32" s="7"/>
    </row>
    <row r="33" spans="1:24" ht="45" x14ac:dyDescent="0.25">
      <c r="A33" s="5" t="s">
        <v>97</v>
      </c>
      <c r="B33" s="5" t="s">
        <v>106</v>
      </c>
      <c r="C33" s="5" t="s">
        <v>107</v>
      </c>
      <c r="D33" s="5" t="s">
        <v>27</v>
      </c>
      <c r="E33" s="5" t="s">
        <v>88</v>
      </c>
      <c r="F33" s="5" t="s">
        <v>104</v>
      </c>
      <c r="G33" s="5" t="s">
        <v>44</v>
      </c>
      <c r="H33" s="5" t="s">
        <v>45</v>
      </c>
      <c r="I33" s="6">
        <v>0</v>
      </c>
      <c r="J33" s="9">
        <v>0</v>
      </c>
      <c r="K33" s="6">
        <f>Tabela136798101112[[#This Row],[Recursos financeiros (R$)  - 2024 - Original]]-Tabela136798101112[[#This Row],[Recursos financeiros (R$)  - 2024 - Atualizado]]</f>
        <v>0</v>
      </c>
      <c r="L33" s="6">
        <v>0</v>
      </c>
      <c r="M33" s="6">
        <v>0</v>
      </c>
      <c r="N33" s="6">
        <f>Tabela136798101112[[#This Row],[Recursos financeiros (R$)  - 2025- Original]]-Tabela136798101112[[#This Row],[Recursos financeiros (R$)  - 2025 - Atualizado]]</f>
        <v>0</v>
      </c>
      <c r="O33" s="6">
        <v>35714.28</v>
      </c>
      <c r="P33" s="6">
        <v>35714.28</v>
      </c>
      <c r="Q33" s="6">
        <f>Tabela136798101112[[#This Row],[Recursos financeiros (R$)  - 2026 - Original]]-Tabela136798101112[[#This Row],[Recursos financeiros (R$)  - 2026 - Atualizado]]</f>
        <v>0</v>
      </c>
      <c r="R33" s="6">
        <v>0</v>
      </c>
      <c r="S33" s="6">
        <v>0</v>
      </c>
      <c r="T33" s="6"/>
      <c r="U33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35714.28</v>
      </c>
      <c r="V33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35714.28</v>
      </c>
      <c r="W33" s="5" t="s">
        <v>34</v>
      </c>
      <c r="X33" s="7"/>
    </row>
    <row r="34" spans="1:24" ht="36" x14ac:dyDescent="0.25">
      <c r="A34" s="5" t="s">
        <v>108</v>
      </c>
      <c r="B34" s="5" t="s">
        <v>109</v>
      </c>
      <c r="C34" s="5" t="s">
        <v>110</v>
      </c>
      <c r="D34" s="5" t="s">
        <v>27</v>
      </c>
      <c r="E34" s="5" t="s">
        <v>88</v>
      </c>
      <c r="F34" s="5" t="s">
        <v>104</v>
      </c>
      <c r="G34" s="5" t="s">
        <v>44</v>
      </c>
      <c r="H34" s="5" t="s">
        <v>45</v>
      </c>
      <c r="I34" s="6">
        <v>0</v>
      </c>
      <c r="J34" s="9">
        <v>0</v>
      </c>
      <c r="K34" s="6">
        <f>Tabela136798101112[[#This Row],[Recursos financeiros (R$)  - 2024 - Original]]-Tabela136798101112[[#This Row],[Recursos financeiros (R$)  - 2024 - Atualizado]]</f>
        <v>0</v>
      </c>
      <c r="L34" s="6">
        <v>40000</v>
      </c>
      <c r="M34" s="10">
        <v>0</v>
      </c>
      <c r="N34" s="6">
        <f>Tabela136798101112[[#This Row],[Recursos financeiros (R$)  - 2025- Original]]-Tabela136798101112[[#This Row],[Recursos financeiros (R$)  - 2025 - Atualizado]]</f>
        <v>40000</v>
      </c>
      <c r="O34" s="6">
        <v>0</v>
      </c>
      <c r="P34" s="6">
        <v>0</v>
      </c>
      <c r="Q34" s="6">
        <f>Tabela136798101112[[#This Row],[Recursos financeiros (R$)  - 2026 - Original]]-Tabela136798101112[[#This Row],[Recursos financeiros (R$)  - 2026 - Atualizado]]</f>
        <v>0</v>
      </c>
      <c r="R34" s="6">
        <v>0</v>
      </c>
      <c r="S34" s="6">
        <v>0</v>
      </c>
      <c r="T34" s="6"/>
      <c r="U34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40000</v>
      </c>
      <c r="V34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34" s="5" t="s">
        <v>34</v>
      </c>
      <c r="X34" s="7"/>
    </row>
    <row r="35" spans="1:24" ht="36" x14ac:dyDescent="0.25">
      <c r="A35" s="5" t="s">
        <v>108</v>
      </c>
      <c r="B35" s="5" t="s">
        <v>111</v>
      </c>
      <c r="C35" s="5" t="s">
        <v>112</v>
      </c>
      <c r="D35" s="5" t="s">
        <v>27</v>
      </c>
      <c r="E35" s="5" t="s">
        <v>88</v>
      </c>
      <c r="F35" s="5" t="s">
        <v>104</v>
      </c>
      <c r="G35" s="5" t="s">
        <v>44</v>
      </c>
      <c r="H35" s="5" t="s">
        <v>45</v>
      </c>
      <c r="I35" s="6">
        <v>0</v>
      </c>
      <c r="J35" s="9">
        <v>0</v>
      </c>
      <c r="K35" s="6">
        <f>Tabela136798101112[[#This Row],[Recursos financeiros (R$)  - 2024 - Original]]-Tabela136798101112[[#This Row],[Recursos financeiros (R$)  - 2024 - Atualizado]]</f>
        <v>0</v>
      </c>
      <c r="L35" s="6">
        <v>300000</v>
      </c>
      <c r="M35" s="10">
        <v>0</v>
      </c>
      <c r="N35" s="6">
        <f>Tabela136798101112[[#This Row],[Recursos financeiros (R$)  - 2025- Original]]-Tabela136798101112[[#This Row],[Recursos financeiros (R$)  - 2025 - Atualizado]]</f>
        <v>300000</v>
      </c>
      <c r="O35" s="6">
        <v>0</v>
      </c>
      <c r="P35" s="6">
        <v>0</v>
      </c>
      <c r="Q35" s="6">
        <f>Tabela136798101112[[#This Row],[Recursos financeiros (R$)  - 2026 - Original]]-Tabela136798101112[[#This Row],[Recursos financeiros (R$)  - 2026 - Atualizado]]</f>
        <v>0</v>
      </c>
      <c r="R35" s="6">
        <v>0</v>
      </c>
      <c r="S35" s="6">
        <v>0</v>
      </c>
      <c r="T35" s="6"/>
      <c r="U35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300000</v>
      </c>
      <c r="V35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35" s="5" t="s">
        <v>34</v>
      </c>
      <c r="X35" s="7"/>
    </row>
    <row r="36" spans="1:24" ht="36" x14ac:dyDescent="0.25">
      <c r="A36" s="5" t="s">
        <v>113</v>
      </c>
      <c r="B36" s="5" t="s">
        <v>114</v>
      </c>
      <c r="C36" s="5" t="s">
        <v>115</v>
      </c>
      <c r="D36" s="5" t="s">
        <v>30</v>
      </c>
      <c r="E36" s="5" t="s">
        <v>30</v>
      </c>
      <c r="F36" s="5" t="s">
        <v>116</v>
      </c>
      <c r="G36" s="5" t="s">
        <v>30</v>
      </c>
      <c r="H36" s="5" t="s">
        <v>31</v>
      </c>
      <c r="I36" s="6">
        <v>2300000</v>
      </c>
      <c r="J36" s="9">
        <v>0</v>
      </c>
      <c r="K36" s="6">
        <f>Tabela136798101112[[#This Row],[Recursos financeiros (R$)  - 2024 - Original]]-Tabela136798101112[[#This Row],[Recursos financeiros (R$)  - 2024 - Atualizado]]</f>
        <v>2300000</v>
      </c>
      <c r="L36" s="6">
        <v>2000000</v>
      </c>
      <c r="M36" s="10">
        <v>2000000</v>
      </c>
      <c r="N36" s="6">
        <f>Tabela136798101112[[#This Row],[Recursos financeiros (R$)  - 2025- Original]]-Tabela136798101112[[#This Row],[Recursos financeiros (R$)  - 2025 - Atualizado]]</f>
        <v>0</v>
      </c>
      <c r="O36" s="6">
        <v>1000000</v>
      </c>
      <c r="P36" s="6">
        <v>1000000</v>
      </c>
      <c r="Q36" s="6">
        <f>Tabela136798101112[[#This Row],[Recursos financeiros (R$)  - 2026 - Original]]-Tabela136798101112[[#This Row],[Recursos financeiros (R$)  - 2026 - Atualizado]]</f>
        <v>0</v>
      </c>
      <c r="R36" s="6">
        <v>1250000</v>
      </c>
      <c r="S36" s="6">
        <v>1250000</v>
      </c>
      <c r="T36" s="6"/>
      <c r="U36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6550000</v>
      </c>
      <c r="V36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4250000</v>
      </c>
      <c r="W36" s="5" t="s">
        <v>34</v>
      </c>
      <c r="X36" s="7"/>
    </row>
    <row r="37" spans="1:24" ht="36" x14ac:dyDescent="0.25">
      <c r="A37" s="5" t="s">
        <v>113</v>
      </c>
      <c r="B37" s="5" t="s">
        <v>114</v>
      </c>
      <c r="C37" s="5" t="s">
        <v>115</v>
      </c>
      <c r="D37" s="5" t="s">
        <v>30</v>
      </c>
      <c r="E37" s="5" t="s">
        <v>30</v>
      </c>
      <c r="F37" s="5" t="s">
        <v>116</v>
      </c>
      <c r="G37" s="5" t="s">
        <v>30</v>
      </c>
      <c r="H37" s="5" t="s">
        <v>31</v>
      </c>
      <c r="I37" s="6"/>
      <c r="J37" s="9">
        <v>159708.38</v>
      </c>
      <c r="K37" s="6">
        <f>Tabela136798101112[[#This Row],[Recursos financeiros (R$)  - 2024 - Original]]-Tabela136798101112[[#This Row],[Recursos financeiros (R$)  - 2024 - Atualizado]]</f>
        <v>-159708.38</v>
      </c>
      <c r="L37" s="6"/>
      <c r="M37" s="10">
        <v>500000</v>
      </c>
      <c r="N37" s="6">
        <f>Tabela136798101112[[#This Row],[Recursos financeiros (R$)  - 2025- Original]]-Tabela136798101112[[#This Row],[Recursos financeiros (R$)  - 2025 - Atualizado]]</f>
        <v>-500000</v>
      </c>
      <c r="O37" s="6"/>
      <c r="P37" s="6">
        <v>0</v>
      </c>
      <c r="Q37" s="6">
        <f>Tabela136798101112[[#This Row],[Recursos financeiros (R$)  - 2026 - Original]]-Tabela136798101112[[#This Row],[Recursos financeiros (R$)  - 2026 - Atualizado]]</f>
        <v>0</v>
      </c>
      <c r="R37" s="6"/>
      <c r="S37" s="6">
        <v>0</v>
      </c>
      <c r="T37" s="6"/>
      <c r="U37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37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659708.38</v>
      </c>
      <c r="W37" s="5" t="s">
        <v>75</v>
      </c>
      <c r="X37" s="7" t="s">
        <v>76</v>
      </c>
    </row>
    <row r="38" spans="1:24" ht="54" x14ac:dyDescent="0.25">
      <c r="A38" s="12" t="s">
        <v>113</v>
      </c>
      <c r="B38" s="5" t="s">
        <v>117</v>
      </c>
      <c r="C38" s="5" t="s">
        <v>118</v>
      </c>
      <c r="D38" s="5" t="s">
        <v>30</v>
      </c>
      <c r="E38" s="5" t="s">
        <v>66</v>
      </c>
      <c r="F38" s="5" t="s">
        <v>116</v>
      </c>
      <c r="G38" s="5" t="s">
        <v>30</v>
      </c>
      <c r="H38" s="5" t="s">
        <v>119</v>
      </c>
      <c r="I38" s="6">
        <v>2000000</v>
      </c>
      <c r="J38" s="6">
        <v>0</v>
      </c>
      <c r="K38" s="6">
        <f>Tabela136798101112[[#This Row],[Recursos financeiros (R$)  - 2024 - Original]]-Tabela136798101112[[#This Row],[Recursos financeiros (R$)  - 2024 - Atualizado]]</f>
        <v>2000000</v>
      </c>
      <c r="L38" s="6">
        <v>1000000</v>
      </c>
      <c r="M38" s="6">
        <v>1000000</v>
      </c>
      <c r="N38" s="6">
        <f>Tabela136798101112[[#This Row],[Recursos financeiros (R$)  - 2025- Original]]-Tabela136798101112[[#This Row],[Recursos financeiros (R$)  - 2025 - Atualizado]]</f>
        <v>0</v>
      </c>
      <c r="O38" s="6">
        <v>650000</v>
      </c>
      <c r="P38" s="6">
        <v>650000</v>
      </c>
      <c r="Q38" s="6">
        <f>Tabela136798101112[[#This Row],[Recursos financeiros (R$)  - 2026 - Original]]-Tabela136798101112[[#This Row],[Recursos financeiros (R$)  - 2026 - Atualizado]]</f>
        <v>0</v>
      </c>
      <c r="R38" s="6">
        <v>750000</v>
      </c>
      <c r="S38" s="6">
        <v>750000</v>
      </c>
      <c r="T38" s="6"/>
      <c r="U38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4400000</v>
      </c>
      <c r="V38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2400000</v>
      </c>
      <c r="W38" s="5" t="s">
        <v>34</v>
      </c>
      <c r="X38" s="7"/>
    </row>
    <row r="39" spans="1:24" ht="54" x14ac:dyDescent="0.25">
      <c r="A39" s="5" t="s">
        <v>113</v>
      </c>
      <c r="B39" s="5" t="s">
        <v>117</v>
      </c>
      <c r="C39" s="5" t="s">
        <v>118</v>
      </c>
      <c r="D39" s="5" t="s">
        <v>30</v>
      </c>
      <c r="E39" s="5" t="s">
        <v>66</v>
      </c>
      <c r="F39" s="5" t="s">
        <v>116</v>
      </c>
      <c r="G39" s="5" t="s">
        <v>30</v>
      </c>
      <c r="H39" s="5" t="s">
        <v>119</v>
      </c>
      <c r="I39" s="6">
        <v>0</v>
      </c>
      <c r="J39" s="6">
        <v>662226.29</v>
      </c>
      <c r="K39" s="6">
        <f>Tabela136798101112[[#This Row],[Recursos financeiros (R$)  - 2024 - Original]]-Tabela136798101112[[#This Row],[Recursos financeiros (R$)  - 2024 - Atualizado]]</f>
        <v>-662226.29</v>
      </c>
      <c r="L39" s="6">
        <v>0</v>
      </c>
      <c r="M39" s="6">
        <v>0</v>
      </c>
      <c r="N39" s="6">
        <f>Tabela136798101112[[#This Row],[Recursos financeiros (R$)  - 2025- Original]]-Tabela136798101112[[#This Row],[Recursos financeiros (R$)  - 2025 - Atualizado]]</f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/>
      <c r="U39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39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662226.29</v>
      </c>
      <c r="W39" s="6" t="s">
        <v>32</v>
      </c>
      <c r="X39" s="7"/>
    </row>
    <row r="40" spans="1:24" ht="54" x14ac:dyDescent="0.25">
      <c r="A40" s="5" t="s">
        <v>113</v>
      </c>
      <c r="B40" s="5" t="s">
        <v>117</v>
      </c>
      <c r="C40" s="5" t="s">
        <v>120</v>
      </c>
      <c r="D40" s="5" t="s">
        <v>30</v>
      </c>
      <c r="E40" s="5" t="s">
        <v>66</v>
      </c>
      <c r="F40" s="5" t="s">
        <v>116</v>
      </c>
      <c r="G40" s="5" t="s">
        <v>30</v>
      </c>
      <c r="H40" s="5" t="s">
        <v>119</v>
      </c>
      <c r="I40" s="6">
        <v>1300000</v>
      </c>
      <c r="J40" s="9">
        <v>0</v>
      </c>
      <c r="K40" s="6">
        <f>Tabela136798101112[[#This Row],[Recursos financeiros (R$)  - 2024 - Original]]-Tabela136798101112[[#This Row],[Recursos financeiros (R$)  - 2024 - Atualizado]]</f>
        <v>1300000</v>
      </c>
      <c r="L40" s="6">
        <v>1000000</v>
      </c>
      <c r="M40" s="6">
        <v>1000000</v>
      </c>
      <c r="N40" s="6">
        <f>Tabela136798101112[[#This Row],[Recursos financeiros (R$)  - 2025- Original]]-Tabela136798101112[[#This Row],[Recursos financeiros (R$)  - 2025 - Atualizado]]</f>
        <v>0</v>
      </c>
      <c r="O40" s="6">
        <v>750000</v>
      </c>
      <c r="P40" s="6">
        <v>750000</v>
      </c>
      <c r="Q40" s="6">
        <f>Tabela136798101112[[#This Row],[Recursos financeiros (R$)  - 2026 - Original]]-Tabela136798101112[[#This Row],[Recursos financeiros (R$)  - 2026 - Atualizado]]</f>
        <v>0</v>
      </c>
      <c r="R40" s="6">
        <v>750000</v>
      </c>
      <c r="S40" s="6">
        <v>750000</v>
      </c>
      <c r="T40" s="6"/>
      <c r="U40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3800000</v>
      </c>
      <c r="V40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2500000</v>
      </c>
      <c r="W40" s="5" t="s">
        <v>34</v>
      </c>
      <c r="X40" s="7"/>
    </row>
    <row r="41" spans="1:24" ht="54" x14ac:dyDescent="0.25">
      <c r="A41" s="5" t="s">
        <v>113</v>
      </c>
      <c r="B41" s="5" t="s">
        <v>117</v>
      </c>
      <c r="C41" s="5" t="s">
        <v>121</v>
      </c>
      <c r="D41" s="5" t="s">
        <v>30</v>
      </c>
      <c r="E41" s="5" t="s">
        <v>66</v>
      </c>
      <c r="F41" s="5" t="s">
        <v>116</v>
      </c>
      <c r="G41" s="5" t="s">
        <v>30</v>
      </c>
      <c r="H41" s="5" t="s">
        <v>119</v>
      </c>
      <c r="I41" s="6">
        <v>1300000</v>
      </c>
      <c r="J41" s="9">
        <v>0</v>
      </c>
      <c r="K41" s="6">
        <f>Tabela136798101112[[#This Row],[Recursos financeiros (R$)  - 2024 - Original]]-Tabela136798101112[[#This Row],[Recursos financeiros (R$)  - 2024 - Atualizado]]</f>
        <v>1300000</v>
      </c>
      <c r="L41" s="6">
        <v>1000000</v>
      </c>
      <c r="M41" s="6">
        <v>1000000</v>
      </c>
      <c r="N41" s="6">
        <f>Tabela136798101112[[#This Row],[Recursos financeiros (R$)  - 2025- Original]]-Tabela136798101112[[#This Row],[Recursos financeiros (R$)  - 2025 - Atualizado]]</f>
        <v>0</v>
      </c>
      <c r="O41" s="6">
        <v>750000</v>
      </c>
      <c r="P41" s="6">
        <v>750000</v>
      </c>
      <c r="Q41" s="6">
        <f>Tabela136798101112[[#This Row],[Recursos financeiros (R$)  - 2026 - Original]]-Tabela136798101112[[#This Row],[Recursos financeiros (R$)  - 2026 - Atualizado]]</f>
        <v>0</v>
      </c>
      <c r="R41" s="6">
        <v>750000</v>
      </c>
      <c r="S41" s="6">
        <v>750000</v>
      </c>
      <c r="T41" s="6"/>
      <c r="U41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3800000</v>
      </c>
      <c r="V41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2500000</v>
      </c>
      <c r="W41" s="5" t="s">
        <v>34</v>
      </c>
      <c r="X41" s="7"/>
    </row>
    <row r="42" spans="1:24" ht="36" x14ac:dyDescent="0.25">
      <c r="A42" s="5" t="s">
        <v>113</v>
      </c>
      <c r="B42" s="5" t="s">
        <v>122</v>
      </c>
      <c r="C42" s="5" t="s">
        <v>123</v>
      </c>
      <c r="D42" s="5" t="s">
        <v>30</v>
      </c>
      <c r="E42" s="5" t="s">
        <v>40</v>
      </c>
      <c r="F42" s="5" t="s">
        <v>116</v>
      </c>
      <c r="G42" s="5" t="s">
        <v>30</v>
      </c>
      <c r="H42" s="5" t="s">
        <v>119</v>
      </c>
      <c r="I42" s="6">
        <v>0</v>
      </c>
      <c r="J42" s="9">
        <v>0</v>
      </c>
      <c r="K42" s="6">
        <f>Tabela136798101112[[#This Row],[Recursos financeiros (R$)  - 2024 - Original]]-Tabela136798101112[[#This Row],[Recursos financeiros (R$)  - 2024 - Atualizado]]</f>
        <v>0</v>
      </c>
      <c r="L42" s="6">
        <v>0</v>
      </c>
      <c r="M42" s="6">
        <v>0</v>
      </c>
      <c r="N42" s="6">
        <f>Tabela136798101112[[#This Row],[Recursos financeiros (R$)  - 2025- Original]]-Tabela136798101112[[#This Row],[Recursos financeiros (R$)  - 2025 - Atualizado]]</f>
        <v>0</v>
      </c>
      <c r="O42" s="6">
        <v>0</v>
      </c>
      <c r="P42" s="6">
        <v>0</v>
      </c>
      <c r="Q42" s="6">
        <f>Tabela136798101112[[#This Row],[Recursos financeiros (R$)  - 2026 - Original]]-Tabela136798101112[[#This Row],[Recursos financeiros (R$)  - 2026 - Atualizado]]</f>
        <v>0</v>
      </c>
      <c r="R42" s="6">
        <v>500000</v>
      </c>
      <c r="S42" s="6">
        <v>500000</v>
      </c>
      <c r="T42" s="6"/>
      <c r="U42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500000</v>
      </c>
      <c r="V42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500000</v>
      </c>
      <c r="W42" s="5" t="s">
        <v>34</v>
      </c>
      <c r="X42" s="7"/>
    </row>
    <row r="43" spans="1:24" ht="174" customHeight="1" x14ac:dyDescent="0.25">
      <c r="A43" s="5" t="s">
        <v>124</v>
      </c>
      <c r="B43" s="5" t="s">
        <v>125</v>
      </c>
      <c r="C43" s="5" t="s">
        <v>126</v>
      </c>
      <c r="D43" s="5" t="s">
        <v>73</v>
      </c>
      <c r="E43" s="5" t="s">
        <v>127</v>
      </c>
      <c r="F43" s="5" t="s">
        <v>104</v>
      </c>
      <c r="G43" s="5" t="s">
        <v>44</v>
      </c>
      <c r="H43" s="5" t="s">
        <v>45</v>
      </c>
      <c r="I43" s="6">
        <v>0</v>
      </c>
      <c r="J43" s="9">
        <v>0</v>
      </c>
      <c r="K43" s="6">
        <f>Tabela136798101112[[#This Row],[Recursos financeiros (R$)  - 2024 - Original]]-Tabela136798101112[[#This Row],[Recursos financeiros (R$)  - 2024 - Atualizado]]</f>
        <v>0</v>
      </c>
      <c r="L43" s="6">
        <v>0</v>
      </c>
      <c r="M43" s="6">
        <v>0</v>
      </c>
      <c r="N43" s="6">
        <f>Tabela136798101112[[#This Row],[Recursos financeiros (R$)  - 2025- Original]]-Tabela136798101112[[#This Row],[Recursos financeiros (R$)  - 2025 - Atualizado]]</f>
        <v>0</v>
      </c>
      <c r="O43" s="6">
        <v>0</v>
      </c>
      <c r="P43" s="6">
        <v>0</v>
      </c>
      <c r="Q43" s="6">
        <f>Tabela136798101112[[#This Row],[Recursos financeiros (R$)  - 2026 - Original]]-Tabela136798101112[[#This Row],[Recursos financeiros (R$)  - 2026 - Atualizado]]</f>
        <v>0</v>
      </c>
      <c r="R43" s="6">
        <v>0</v>
      </c>
      <c r="S43" s="6">
        <v>0</v>
      </c>
      <c r="T43" s="6"/>
      <c r="U43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43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43" s="5" t="s">
        <v>34</v>
      </c>
      <c r="X43" s="7"/>
    </row>
    <row r="44" spans="1:24" ht="72" x14ac:dyDescent="0.25">
      <c r="A44" s="5" t="s">
        <v>128</v>
      </c>
      <c r="B44" s="5" t="s">
        <v>129</v>
      </c>
      <c r="C44" s="5" t="s">
        <v>130</v>
      </c>
      <c r="D44" s="5" t="s">
        <v>30</v>
      </c>
      <c r="E44" s="5" t="s">
        <v>131</v>
      </c>
      <c r="F44" s="5" t="s">
        <v>116</v>
      </c>
      <c r="G44" s="5" t="s">
        <v>30</v>
      </c>
      <c r="H44" s="5" t="s">
        <v>132</v>
      </c>
      <c r="I44" s="6">
        <v>5120748.0999999996</v>
      </c>
      <c r="J44" s="6">
        <v>13234091.26</v>
      </c>
      <c r="K44" s="6">
        <f>Tabela136798101112[[#This Row],[Recursos financeiros (R$)  - 2024 - Original]]-Tabela136798101112[[#This Row],[Recursos financeiros (R$)  - 2024 - Atualizado]]</f>
        <v>-8113343.1600000001</v>
      </c>
      <c r="L44" s="6">
        <v>4551857.16</v>
      </c>
      <c r="M44" s="6">
        <v>20000000</v>
      </c>
      <c r="N44" s="6">
        <f>Tabela136798101112[[#This Row],[Recursos financeiros (R$)  - 2025- Original]]-Tabela136798101112[[#This Row],[Recursos financeiros (R$)  - 2025 - Atualizado]]</f>
        <v>-15448142.84</v>
      </c>
      <c r="O44" s="6">
        <v>1500000</v>
      </c>
      <c r="P44" s="6">
        <v>1500000</v>
      </c>
      <c r="Q44" s="6">
        <f>Tabela136798101112[[#This Row],[Recursos financeiros (R$)  - 2026 - Original]]-Tabela136798101112[[#This Row],[Recursos financeiros (R$)  - 2026 - Atualizado]]</f>
        <v>0</v>
      </c>
      <c r="R44" s="6">
        <v>1500000</v>
      </c>
      <c r="S44" s="6">
        <v>1500000</v>
      </c>
      <c r="T44" s="6"/>
      <c r="U44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12672605.26</v>
      </c>
      <c r="V44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36234091.259999998</v>
      </c>
      <c r="W44" s="5" t="s">
        <v>34</v>
      </c>
      <c r="X44" s="7"/>
    </row>
    <row r="45" spans="1:24" ht="54" x14ac:dyDescent="0.25">
      <c r="A45" s="5" t="s">
        <v>133</v>
      </c>
      <c r="B45" s="5" t="s">
        <v>134</v>
      </c>
      <c r="C45" s="5" t="s">
        <v>135</v>
      </c>
      <c r="D45" s="5" t="s">
        <v>27</v>
      </c>
      <c r="E45" s="5" t="s">
        <v>43</v>
      </c>
      <c r="F45" s="5" t="s">
        <v>104</v>
      </c>
      <c r="G45" s="5" t="s">
        <v>44</v>
      </c>
      <c r="H45" s="5" t="s">
        <v>45</v>
      </c>
      <c r="I45" s="6">
        <v>0</v>
      </c>
      <c r="J45" s="9">
        <v>0</v>
      </c>
      <c r="K45" s="6">
        <f>Tabela136798101112[[#This Row],[Recursos financeiros (R$)  - 2024 - Original]]-Tabela136798101112[[#This Row],[Recursos financeiros (R$)  - 2024 - Atualizado]]</f>
        <v>0</v>
      </c>
      <c r="L45" s="6">
        <v>0</v>
      </c>
      <c r="M45" s="6">
        <v>0</v>
      </c>
      <c r="N45" s="6">
        <f>Tabela136798101112[[#This Row],[Recursos financeiros (R$)  - 2025- Original]]-Tabela136798101112[[#This Row],[Recursos financeiros (R$)  - 2025 - Atualizado]]</f>
        <v>0</v>
      </c>
      <c r="O45" s="6">
        <v>0</v>
      </c>
      <c r="P45" s="9">
        <v>0</v>
      </c>
      <c r="Q45" s="9">
        <v>0</v>
      </c>
      <c r="R45" s="9">
        <v>0</v>
      </c>
      <c r="S45" s="9">
        <v>0</v>
      </c>
      <c r="T45" s="6"/>
      <c r="U45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45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45" s="5" t="s">
        <v>34</v>
      </c>
      <c r="X45" s="7"/>
    </row>
    <row r="46" spans="1:24" ht="54" x14ac:dyDescent="0.25">
      <c r="A46" s="5" t="s">
        <v>136</v>
      </c>
      <c r="B46" s="5" t="s">
        <v>137</v>
      </c>
      <c r="C46" s="5" t="s">
        <v>138</v>
      </c>
      <c r="D46" s="5" t="s">
        <v>27</v>
      </c>
      <c r="E46" s="5" t="s">
        <v>43</v>
      </c>
      <c r="F46" s="5" t="s">
        <v>104</v>
      </c>
      <c r="G46" s="5" t="s">
        <v>44</v>
      </c>
      <c r="H46" s="5" t="s">
        <v>139</v>
      </c>
      <c r="I46" s="6">
        <v>0</v>
      </c>
      <c r="J46" s="9">
        <v>0</v>
      </c>
      <c r="K46" s="6">
        <f>Tabela136798101112[[#This Row],[Recursos financeiros (R$)  - 2024 - Original]]-Tabela136798101112[[#This Row],[Recursos financeiros (R$)  - 2024 - Atualizado]]</f>
        <v>0</v>
      </c>
      <c r="L46" s="6">
        <v>0</v>
      </c>
      <c r="M46" s="6">
        <v>0</v>
      </c>
      <c r="N46" s="6">
        <f>Tabela136798101112[[#This Row],[Recursos financeiros (R$)  - 2025- Original]]-Tabela136798101112[[#This Row],[Recursos financeiros (R$)  - 2025 - Atualizado]]</f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/>
      <c r="U46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46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46" s="5" t="s">
        <v>34</v>
      </c>
      <c r="X46" s="7"/>
    </row>
    <row r="47" spans="1:24" ht="54" x14ac:dyDescent="0.25">
      <c r="A47" s="5" t="s">
        <v>140</v>
      </c>
      <c r="B47" s="5" t="s">
        <v>141</v>
      </c>
      <c r="C47" s="5" t="s">
        <v>142</v>
      </c>
      <c r="D47" s="5" t="s">
        <v>27</v>
      </c>
      <c r="E47" s="5" t="s">
        <v>43</v>
      </c>
      <c r="F47" s="5" t="s">
        <v>104</v>
      </c>
      <c r="G47" s="5" t="s">
        <v>93</v>
      </c>
      <c r="H47" s="5" t="s">
        <v>143</v>
      </c>
      <c r="I47" s="6">
        <v>0</v>
      </c>
      <c r="J47" s="9">
        <v>0</v>
      </c>
      <c r="K47" s="6">
        <f>Tabela136798101112[[#This Row],[Recursos financeiros (R$)  - 2024 - Original]]-Tabela136798101112[[#This Row],[Recursos financeiros (R$)  - 2024 - Atualizado]]</f>
        <v>0</v>
      </c>
      <c r="L47" s="6">
        <v>0</v>
      </c>
      <c r="M47" s="6">
        <v>0</v>
      </c>
      <c r="N47" s="6">
        <f>Tabela136798101112[[#This Row],[Recursos financeiros (R$)  - 2025- Original]]-Tabela136798101112[[#This Row],[Recursos financeiros (R$)  - 2025 - Atualizado]]</f>
        <v>0</v>
      </c>
      <c r="O47" s="6">
        <v>0</v>
      </c>
      <c r="P47" s="6">
        <v>0</v>
      </c>
      <c r="Q47" s="6">
        <f>Tabela136798101112[[#This Row],[Recursos financeiros (R$)  - 2026 - Original]]-Tabela136798101112[[#This Row],[Recursos financeiros (R$)  - 2026 - Atualizado]]</f>
        <v>0</v>
      </c>
      <c r="R47" s="6">
        <v>400000</v>
      </c>
      <c r="S47" s="6">
        <v>400000</v>
      </c>
      <c r="T47" s="6"/>
      <c r="U47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400000</v>
      </c>
      <c r="V47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400000</v>
      </c>
      <c r="W47" s="5" t="s">
        <v>34</v>
      </c>
      <c r="X47" s="7"/>
    </row>
    <row r="48" spans="1:24" ht="27" x14ac:dyDescent="0.25">
      <c r="A48" s="5" t="s">
        <v>144</v>
      </c>
      <c r="B48" s="5" t="s">
        <v>60</v>
      </c>
      <c r="C48" s="5" t="s">
        <v>145</v>
      </c>
      <c r="D48" s="5" t="s">
        <v>30</v>
      </c>
      <c r="E48" s="5" t="s">
        <v>146</v>
      </c>
      <c r="F48" s="5" t="s">
        <v>29</v>
      </c>
      <c r="G48" s="5" t="s">
        <v>30</v>
      </c>
      <c r="H48" s="5" t="s">
        <v>119</v>
      </c>
      <c r="I48" s="6">
        <v>0</v>
      </c>
      <c r="J48" s="9">
        <v>0</v>
      </c>
      <c r="K48" s="6">
        <f>Tabela136798101112[[#This Row],[Recursos financeiros (R$)  - 2024 - Original]]-Tabela136798101112[[#This Row],[Recursos financeiros (R$)  - 2024 - Atualizado]]</f>
        <v>0</v>
      </c>
      <c r="L48" s="6">
        <v>0</v>
      </c>
      <c r="M48" s="6">
        <v>0</v>
      </c>
      <c r="N48" s="6">
        <f>Tabela136798101112[[#This Row],[Recursos financeiros (R$)  - 2025- Original]]-Tabela136798101112[[#This Row],[Recursos financeiros (R$)  - 2025 - Atualizado]]</f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/>
      <c r="U48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48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48" s="5" t="s">
        <v>75</v>
      </c>
      <c r="X48" s="11" t="s">
        <v>93</v>
      </c>
    </row>
    <row r="49" spans="1:24" ht="63" x14ac:dyDescent="0.25">
      <c r="A49" s="5" t="s">
        <v>24</v>
      </c>
      <c r="B49" s="5" t="s">
        <v>147</v>
      </c>
      <c r="C49" s="5" t="s">
        <v>148</v>
      </c>
      <c r="D49" s="5" t="s">
        <v>27</v>
      </c>
      <c r="E49" s="5" t="s">
        <v>43</v>
      </c>
      <c r="F49" s="5" t="s">
        <v>29</v>
      </c>
      <c r="G49" s="5" t="s">
        <v>44</v>
      </c>
      <c r="H49" s="5" t="s">
        <v>45</v>
      </c>
      <c r="I49" s="6">
        <v>387303.25</v>
      </c>
      <c r="J49" s="9">
        <v>0</v>
      </c>
      <c r="K49" s="6">
        <f>Tabela136798101112[[#This Row],[Recursos financeiros (R$)  - 2024 - Original]]-Tabela136798101112[[#This Row],[Recursos financeiros (R$)  - 2024 - Atualizado]]</f>
        <v>387303.25</v>
      </c>
      <c r="L49" s="6">
        <v>0</v>
      </c>
      <c r="M49" s="6">
        <v>0</v>
      </c>
      <c r="N49" s="6">
        <f>Tabela136798101112[[#This Row],[Recursos financeiros (R$)  - 2025- Original]]-Tabela136798101112[[#This Row],[Recursos financeiros (R$)  - 2025 - Atualizado]]</f>
        <v>0</v>
      </c>
      <c r="O49" s="6">
        <v>0</v>
      </c>
      <c r="P49" s="6">
        <v>0</v>
      </c>
      <c r="Q49" s="6">
        <f>Tabela136798101112[[#This Row],[Recursos financeiros (R$)  - 2026 - Original]]-Tabela136798101112[[#This Row],[Recursos financeiros (R$)  - 2026 - Atualizado]]</f>
        <v>0</v>
      </c>
      <c r="R49" s="6">
        <v>0</v>
      </c>
      <c r="S49" s="6">
        <v>0</v>
      </c>
      <c r="T49" s="6"/>
      <c r="U49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387303.25</v>
      </c>
      <c r="V49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49" s="5" t="s">
        <v>75</v>
      </c>
      <c r="X49" s="11" t="s">
        <v>76</v>
      </c>
    </row>
    <row r="50" spans="1:24" ht="27" x14ac:dyDescent="0.25">
      <c r="A50" s="5" t="s">
        <v>24</v>
      </c>
      <c r="B50" s="5" t="s">
        <v>149</v>
      </c>
      <c r="C50" s="5" t="s">
        <v>150</v>
      </c>
      <c r="D50" s="5" t="s">
        <v>27</v>
      </c>
      <c r="E50" s="5" t="s">
        <v>43</v>
      </c>
      <c r="F50" s="5" t="s">
        <v>29</v>
      </c>
      <c r="G50" s="5" t="s">
        <v>44</v>
      </c>
      <c r="H50" s="5" t="s">
        <v>45</v>
      </c>
      <c r="I50" s="6">
        <v>170000</v>
      </c>
      <c r="J50" s="9">
        <v>0</v>
      </c>
      <c r="K50" s="6">
        <f>Tabela136798101112[[#This Row],[Recursos financeiros (R$)  - 2024 - Original]]-Tabela136798101112[[#This Row],[Recursos financeiros (R$)  - 2024 - Atualizado]]</f>
        <v>170000</v>
      </c>
      <c r="L50" s="6">
        <v>0</v>
      </c>
      <c r="M50" s="6">
        <v>0</v>
      </c>
      <c r="N50" s="6">
        <f>Tabela136798101112[[#This Row],[Recursos financeiros (R$)  - 2025- Original]]-Tabela136798101112[[#This Row],[Recursos financeiros (R$)  - 2025 - Atualizado]]</f>
        <v>0</v>
      </c>
      <c r="O50" s="6">
        <v>0</v>
      </c>
      <c r="P50" s="6">
        <v>0</v>
      </c>
      <c r="Q50" s="6">
        <f>Tabela136798101112[[#This Row],[Recursos financeiros (R$)  - 2026 - Original]]-Tabela136798101112[[#This Row],[Recursos financeiros (R$)  - 2026 - Atualizado]]</f>
        <v>0</v>
      </c>
      <c r="R50" s="6">
        <v>0</v>
      </c>
      <c r="S50" s="6">
        <v>0</v>
      </c>
      <c r="T50" s="6"/>
      <c r="U50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170000</v>
      </c>
      <c r="V50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50" s="5" t="s">
        <v>75</v>
      </c>
      <c r="X50" s="11" t="s">
        <v>76</v>
      </c>
    </row>
    <row r="51" spans="1:24" ht="45" x14ac:dyDescent="0.25">
      <c r="A51" s="5" t="s">
        <v>24</v>
      </c>
      <c r="B51" s="5" t="s">
        <v>151</v>
      </c>
      <c r="C51" s="18" t="s">
        <v>152</v>
      </c>
      <c r="D51" s="5" t="s">
        <v>27</v>
      </c>
      <c r="E51" s="5" t="s">
        <v>43</v>
      </c>
      <c r="F51" s="5" t="s">
        <v>29</v>
      </c>
      <c r="G51" s="5" t="s">
        <v>44</v>
      </c>
      <c r="H51" s="5" t="s">
        <v>45</v>
      </c>
      <c r="I51" s="6">
        <v>0</v>
      </c>
      <c r="J51" s="9">
        <v>0</v>
      </c>
      <c r="K51" s="6">
        <f>Tabela136798101112[[#This Row],[Recursos financeiros (R$)  - 2024 - Original]]-Tabela136798101112[[#This Row],[Recursos financeiros (R$)  - 2024 - Atualizado]]</f>
        <v>0</v>
      </c>
      <c r="L51" s="6">
        <v>490046.84125302196</v>
      </c>
      <c r="M51" s="6">
        <v>0</v>
      </c>
      <c r="N51" s="6">
        <f>Tabela136798101112[[#This Row],[Recursos financeiros (R$)  - 2025- Original]]-Tabela136798101112[[#This Row],[Recursos financeiros (R$)  - 2025 - Atualizado]]</f>
        <v>490046.84125302196</v>
      </c>
      <c r="O51" s="6">
        <v>0</v>
      </c>
      <c r="P51" s="6">
        <v>0</v>
      </c>
      <c r="Q51" s="6">
        <f>Tabela136798101112[[#This Row],[Recursos financeiros (R$)  - 2026 - Original]]-Tabela136798101112[[#This Row],[Recursos financeiros (R$)  - 2026 - Atualizado]]</f>
        <v>0</v>
      </c>
      <c r="R51" s="6">
        <v>0</v>
      </c>
      <c r="S51" s="6">
        <v>0</v>
      </c>
      <c r="T51" s="6"/>
      <c r="U51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490046.84125302196</v>
      </c>
      <c r="V51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51" s="5" t="s">
        <v>75</v>
      </c>
      <c r="X51" s="11" t="s">
        <v>76</v>
      </c>
    </row>
    <row r="52" spans="1:24" ht="27" x14ac:dyDescent="0.25">
      <c r="A52" s="5" t="s">
        <v>90</v>
      </c>
      <c r="B52" s="5" t="s">
        <v>153</v>
      </c>
      <c r="C52" s="5" t="s">
        <v>154</v>
      </c>
      <c r="D52" s="5" t="s">
        <v>27</v>
      </c>
      <c r="E52" s="5" t="s">
        <v>43</v>
      </c>
      <c r="F52" s="5" t="s">
        <v>29</v>
      </c>
      <c r="G52" s="5" t="s">
        <v>44</v>
      </c>
      <c r="H52" s="5" t="s">
        <v>45</v>
      </c>
      <c r="I52" s="6">
        <v>2200000</v>
      </c>
      <c r="J52" s="6">
        <v>1287717.4800000002</v>
      </c>
      <c r="K52" s="6">
        <f>Tabela136798101112[[#This Row],[Recursos financeiros (R$)  - 2024 - Original]]-Tabela136798101112[[#This Row],[Recursos financeiros (R$)  - 2024 - Atualizado]]</f>
        <v>912282.51999999979</v>
      </c>
      <c r="L52" s="6">
        <v>1400000</v>
      </c>
      <c r="M52" s="6">
        <v>1352103.3540000001</v>
      </c>
      <c r="N52" s="6">
        <f>Tabela136798101112[[#This Row],[Recursos financeiros (R$)  - 2025- Original]]-Tabela136798101112[[#This Row],[Recursos financeiros (R$)  - 2025 - Atualizado]]</f>
        <v>47896.64599999995</v>
      </c>
      <c r="O52" s="6">
        <v>0</v>
      </c>
      <c r="P52" s="6">
        <v>0</v>
      </c>
      <c r="Q52" s="6">
        <f>Tabela136798101112[[#This Row],[Recursos financeiros (R$)  - 2026 - Original]]-Tabela136798101112[[#This Row],[Recursos financeiros (R$)  - 2026 - Atualizado]]</f>
        <v>0</v>
      </c>
      <c r="R52" s="6">
        <v>0</v>
      </c>
      <c r="S52" s="6">
        <v>0</v>
      </c>
      <c r="T52" s="6"/>
      <c r="U52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3600000</v>
      </c>
      <c r="V52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2639820.8340000003</v>
      </c>
      <c r="W52" s="5" t="s">
        <v>75</v>
      </c>
      <c r="X52" s="11" t="s">
        <v>76</v>
      </c>
    </row>
    <row r="53" spans="1:24" ht="27" x14ac:dyDescent="0.25">
      <c r="A53" s="5" t="s">
        <v>155</v>
      </c>
      <c r="B53" s="5" t="s">
        <v>153</v>
      </c>
      <c r="C53" s="5" t="s">
        <v>156</v>
      </c>
      <c r="D53" s="5" t="s">
        <v>27</v>
      </c>
      <c r="E53" s="5" t="s">
        <v>43</v>
      </c>
      <c r="F53" s="5" t="s">
        <v>29</v>
      </c>
      <c r="G53" s="5" t="s">
        <v>44</v>
      </c>
      <c r="H53" s="5" t="s">
        <v>45</v>
      </c>
      <c r="I53" s="6">
        <v>3715960.3893377599</v>
      </c>
      <c r="J53" s="6">
        <v>4474111.54</v>
      </c>
      <c r="K53" s="6">
        <f>Tabela136798101112[[#This Row],[Recursos financeiros (R$)  - 2024 - Original]]-Tabela136798101112[[#This Row],[Recursos financeiros (R$)  - 2024 - Atualizado]]</f>
        <v>-758151.15066224011</v>
      </c>
      <c r="L53" s="6">
        <v>3822087.0821859101</v>
      </c>
      <c r="M53" s="6">
        <v>4200000</v>
      </c>
      <c r="N53" s="6">
        <f>Tabela136798101112[[#This Row],[Recursos financeiros (R$)  - 2025- Original]]-Tabela136798101112[[#This Row],[Recursos financeiros (R$)  - 2025 - Atualizado]]</f>
        <v>-377912.91781408992</v>
      </c>
      <c r="O53" s="6">
        <v>0</v>
      </c>
      <c r="P53" s="6">
        <v>0</v>
      </c>
      <c r="Q53" s="6">
        <f>Tabela136798101112[[#This Row],[Recursos financeiros (R$)  - 2026 - Original]]-Tabela136798101112[[#This Row],[Recursos financeiros (R$)  - 2026 - Atualizado]]</f>
        <v>0</v>
      </c>
      <c r="R53" s="6">
        <v>0</v>
      </c>
      <c r="S53" s="6">
        <v>0</v>
      </c>
      <c r="T53" s="6"/>
      <c r="U53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7538047.4715236705</v>
      </c>
      <c r="V53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8674111.5399999991</v>
      </c>
      <c r="W53" s="5" t="s">
        <v>75</v>
      </c>
      <c r="X53" s="11" t="s">
        <v>76</v>
      </c>
    </row>
    <row r="54" spans="1:24" ht="45" x14ac:dyDescent="0.25">
      <c r="A54" s="5" t="s">
        <v>97</v>
      </c>
      <c r="B54" s="5" t="s">
        <v>153</v>
      </c>
      <c r="C54" s="5" t="s">
        <v>157</v>
      </c>
      <c r="D54" s="5" t="s">
        <v>27</v>
      </c>
      <c r="E54" s="5" t="s">
        <v>43</v>
      </c>
      <c r="F54" s="5" t="s">
        <v>29</v>
      </c>
      <c r="G54" s="5" t="s">
        <v>44</v>
      </c>
      <c r="H54" s="5" t="s">
        <v>45</v>
      </c>
      <c r="I54" s="6">
        <v>3200000</v>
      </c>
      <c r="J54" s="6">
        <v>2984728.8</v>
      </c>
      <c r="K54" s="6">
        <f>Tabela136798101112[[#This Row],[Recursos financeiros (R$)  - 2024 - Original]]-Tabela136798101112[[#This Row],[Recursos financeiros (R$)  - 2024 - Atualizado]]</f>
        <v>215271.20000000019</v>
      </c>
      <c r="L54" s="6">
        <v>3200000</v>
      </c>
      <c r="M54" s="6">
        <v>3133965.24</v>
      </c>
      <c r="N54" s="6">
        <f>Tabela136798101112[[#This Row],[Recursos financeiros (R$)  - 2025- Original]]-Tabela136798101112[[#This Row],[Recursos financeiros (R$)  - 2025 - Atualizado]]</f>
        <v>66034.759999999776</v>
      </c>
      <c r="O54" s="6">
        <v>0</v>
      </c>
      <c r="P54" s="6">
        <v>0</v>
      </c>
      <c r="Q54" s="6">
        <f>Tabela136798101112[[#This Row],[Recursos financeiros (R$)  - 2026 - Original]]-Tabela136798101112[[#This Row],[Recursos financeiros (R$)  - 2026 - Atualizado]]</f>
        <v>0</v>
      </c>
      <c r="R54" s="6">
        <v>0</v>
      </c>
      <c r="S54" s="6">
        <v>0</v>
      </c>
      <c r="T54" s="6"/>
      <c r="U54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6400000</v>
      </c>
      <c r="V54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6118694.04</v>
      </c>
      <c r="W54" s="5" t="s">
        <v>75</v>
      </c>
      <c r="X54" s="11" t="s">
        <v>76</v>
      </c>
    </row>
    <row r="55" spans="1:24" ht="45" x14ac:dyDescent="0.25">
      <c r="A55" s="5" t="s">
        <v>97</v>
      </c>
      <c r="B55" s="5" t="s">
        <v>158</v>
      </c>
      <c r="C55" s="5" t="s">
        <v>159</v>
      </c>
      <c r="D55" s="5" t="s">
        <v>27</v>
      </c>
      <c r="E55" s="5" t="s">
        <v>43</v>
      </c>
      <c r="F55" s="5" t="s">
        <v>29</v>
      </c>
      <c r="G55" s="5" t="s">
        <v>44</v>
      </c>
      <c r="H55" s="5" t="s">
        <v>45</v>
      </c>
      <c r="I55" s="6">
        <v>5183320.4400000004</v>
      </c>
      <c r="J55" s="6">
        <v>6000000</v>
      </c>
      <c r="K55" s="6">
        <f>Tabela136798101112[[#This Row],[Recursos financeiros (R$)  - 2024 - Original]]-Tabela136798101112[[#This Row],[Recursos financeiros (R$)  - 2024 - Atualizado]]</f>
        <v>-816679.55999999959</v>
      </c>
      <c r="L55" s="6">
        <v>4340020.0145200007</v>
      </c>
      <c r="M55" s="6">
        <v>4750000</v>
      </c>
      <c r="N55" s="6">
        <f>Tabela136798101112[[#This Row],[Recursos financeiros (R$)  - 2025- Original]]-Tabela136798101112[[#This Row],[Recursos financeiros (R$)  - 2025 - Atualizado]]</f>
        <v>-409979.98547999933</v>
      </c>
      <c r="O55" s="6">
        <v>0</v>
      </c>
      <c r="P55" s="6">
        <v>0</v>
      </c>
      <c r="Q55" s="6">
        <f>Tabela136798101112[[#This Row],[Recursos financeiros (R$)  - 2026 - Original]]-Tabela136798101112[[#This Row],[Recursos financeiros (R$)  - 2026 - Atualizado]]</f>
        <v>0</v>
      </c>
      <c r="R55" s="6">
        <v>0</v>
      </c>
      <c r="S55" s="6">
        <v>0</v>
      </c>
      <c r="T55" s="6"/>
      <c r="U55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9523340.454520002</v>
      </c>
      <c r="V55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10750000</v>
      </c>
      <c r="W55" s="5" t="s">
        <v>75</v>
      </c>
      <c r="X55" s="11" t="s">
        <v>76</v>
      </c>
    </row>
    <row r="56" spans="1:24" ht="45" x14ac:dyDescent="0.25">
      <c r="A56" s="5" t="s">
        <v>97</v>
      </c>
      <c r="B56" s="5" t="s">
        <v>160</v>
      </c>
      <c r="C56" s="5" t="s">
        <v>161</v>
      </c>
      <c r="D56" s="5" t="s">
        <v>27</v>
      </c>
      <c r="E56" s="5" t="s">
        <v>43</v>
      </c>
      <c r="F56" s="5" t="s">
        <v>29</v>
      </c>
      <c r="G56" s="5" t="s">
        <v>44</v>
      </c>
      <c r="H56" s="5" t="s">
        <v>45</v>
      </c>
      <c r="I56" s="6">
        <v>538170.03859023831</v>
      </c>
      <c r="J56" s="6">
        <v>503295.41</v>
      </c>
      <c r="K56" s="6">
        <f>Tabela136798101112[[#This Row],[Recursos financeiros (R$)  - 2024 - Original]]-Tabela136798101112[[#This Row],[Recursos financeiros (R$)  - 2024 - Atualizado]]</f>
        <v>34874.628590238339</v>
      </c>
      <c r="L56" s="6">
        <v>555929.6498637161</v>
      </c>
      <c r="M56" s="6">
        <v>528460.18050000002</v>
      </c>
      <c r="N56" s="6">
        <f>Tabela136798101112[[#This Row],[Recursos financeiros (R$)  - 2025- Original]]-Tabela136798101112[[#This Row],[Recursos financeiros (R$)  - 2025 - Atualizado]]</f>
        <v>27469.469363716082</v>
      </c>
      <c r="O56" s="6">
        <v>0</v>
      </c>
      <c r="P56" s="6">
        <v>0</v>
      </c>
      <c r="Q56" s="6">
        <f>Tabela136798101112[[#This Row],[Recursos financeiros (R$)  - 2026 - Original]]-Tabela136798101112[[#This Row],[Recursos financeiros (R$)  - 2026 - Atualizado]]</f>
        <v>0</v>
      </c>
      <c r="R56" s="6">
        <v>0</v>
      </c>
      <c r="S56" s="6">
        <v>0</v>
      </c>
      <c r="T56" s="6"/>
      <c r="U56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1094099.6884539544</v>
      </c>
      <c r="V56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1031755.5904999999</v>
      </c>
      <c r="W56" s="5" t="s">
        <v>75</v>
      </c>
      <c r="X56" s="11" t="s">
        <v>76</v>
      </c>
    </row>
    <row r="57" spans="1:24" ht="54" x14ac:dyDescent="0.25">
      <c r="A57" s="5" t="s">
        <v>97</v>
      </c>
      <c r="B57" s="5" t="s">
        <v>162</v>
      </c>
      <c r="C57" s="5" t="s">
        <v>163</v>
      </c>
      <c r="D57" s="5" t="s">
        <v>27</v>
      </c>
      <c r="E57" s="5" t="s">
        <v>43</v>
      </c>
      <c r="F57" s="5" t="s">
        <v>104</v>
      </c>
      <c r="G57" s="5" t="s">
        <v>44</v>
      </c>
      <c r="H57" s="5" t="s">
        <v>45</v>
      </c>
      <c r="I57" s="6">
        <v>0</v>
      </c>
      <c r="J57" s="9">
        <v>0</v>
      </c>
      <c r="K57" s="6">
        <f>Tabela136798101112[[#This Row],[Recursos financeiros (R$)  - 2024 - Original]]-Tabela136798101112[[#This Row],[Recursos financeiros (R$)  - 2024 - Atualizado]]</f>
        <v>0</v>
      </c>
      <c r="L57" s="6">
        <v>541863.21</v>
      </c>
      <c r="M57" s="6">
        <v>0</v>
      </c>
      <c r="N57" s="6">
        <f>Tabela136798101112[[#This Row],[Recursos financeiros (R$)  - 2025- Original]]-Tabela136798101112[[#This Row],[Recursos financeiros (R$)  - 2025 - Atualizado]]</f>
        <v>541863.21</v>
      </c>
      <c r="O57" s="6">
        <v>0</v>
      </c>
      <c r="P57" s="6">
        <v>0</v>
      </c>
      <c r="Q57" s="6">
        <f>Tabela136798101112[[#This Row],[Recursos financeiros (R$)  - 2026 - Original]]-Tabela136798101112[[#This Row],[Recursos financeiros (R$)  - 2026 - Atualizado]]</f>
        <v>0</v>
      </c>
      <c r="R57" s="6">
        <v>0</v>
      </c>
      <c r="S57" s="6">
        <v>0</v>
      </c>
      <c r="T57" s="6"/>
      <c r="U57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541863.21</v>
      </c>
      <c r="V57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57" s="5" t="s">
        <v>75</v>
      </c>
      <c r="X57" s="11" t="s">
        <v>76</v>
      </c>
    </row>
    <row r="58" spans="1:24" ht="36" x14ac:dyDescent="0.25">
      <c r="A58" s="5" t="s">
        <v>164</v>
      </c>
      <c r="B58" s="5" t="s">
        <v>165</v>
      </c>
      <c r="C58" s="5" t="s">
        <v>166</v>
      </c>
      <c r="D58" s="5" t="s">
        <v>27</v>
      </c>
      <c r="E58" s="5" t="s">
        <v>43</v>
      </c>
      <c r="F58" s="5" t="s">
        <v>29</v>
      </c>
      <c r="G58" s="5" t="s">
        <v>44</v>
      </c>
      <c r="H58" s="5" t="s">
        <v>45</v>
      </c>
      <c r="I58" s="6">
        <v>1869464.3200000003</v>
      </c>
      <c r="J58" s="9">
        <v>0</v>
      </c>
      <c r="K58" s="6">
        <f>Tabela136798101112[[#This Row],[Recursos financeiros (R$)  - 2024 - Original]]-Tabela136798101112[[#This Row],[Recursos financeiros (R$)  - 2024 - Atualizado]]</f>
        <v>1869464.3200000003</v>
      </c>
      <c r="L58" s="6">
        <v>1898156.6425600001</v>
      </c>
      <c r="M58" s="6">
        <v>2000000</v>
      </c>
      <c r="N58" s="6">
        <f>Tabela136798101112[[#This Row],[Recursos financeiros (R$)  - 2025- Original]]-Tabela136798101112[[#This Row],[Recursos financeiros (R$)  - 2025 - Atualizado]]</f>
        <v>-101843.35743999993</v>
      </c>
      <c r="O58" s="6">
        <v>0</v>
      </c>
      <c r="P58" s="6">
        <v>0</v>
      </c>
      <c r="Q58" s="6">
        <f>Tabela136798101112[[#This Row],[Recursos financeiros (R$)  - 2026 - Original]]-Tabela136798101112[[#This Row],[Recursos financeiros (R$)  - 2026 - Atualizado]]</f>
        <v>0</v>
      </c>
      <c r="R58" s="6">
        <v>0</v>
      </c>
      <c r="S58" s="6">
        <v>0</v>
      </c>
      <c r="T58" s="6"/>
      <c r="U58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3767620.9625600004</v>
      </c>
      <c r="V58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2000000</v>
      </c>
      <c r="W58" s="5" t="s">
        <v>75</v>
      </c>
      <c r="X58" s="11" t="s">
        <v>76</v>
      </c>
    </row>
    <row r="59" spans="1:24" ht="36" x14ac:dyDescent="0.25">
      <c r="A59" s="5" t="s">
        <v>164</v>
      </c>
      <c r="B59" s="5" t="s">
        <v>153</v>
      </c>
      <c r="C59" s="5" t="s">
        <v>167</v>
      </c>
      <c r="D59" s="5" t="s">
        <v>27</v>
      </c>
      <c r="E59" s="5" t="s">
        <v>43</v>
      </c>
      <c r="F59" s="5" t="s">
        <v>29</v>
      </c>
      <c r="G59" s="5" t="s">
        <v>44</v>
      </c>
      <c r="H59" s="5" t="s">
        <v>45</v>
      </c>
      <c r="I59" s="6">
        <v>1506712.4289425376</v>
      </c>
      <c r="J59" s="6">
        <v>1461297.48</v>
      </c>
      <c r="K59" s="6">
        <f>Tabela136798101112[[#This Row],[Recursos financeiros (R$)  - 2024 - Original]]-Tabela136798101112[[#This Row],[Recursos financeiros (R$)  - 2024 - Atualizado]]</f>
        <v>45414.948942537652</v>
      </c>
      <c r="L59" s="6">
        <v>1556433.9390976413</v>
      </c>
      <c r="M59" s="6">
        <v>1534362.3540000001</v>
      </c>
      <c r="N59" s="6">
        <f>Tabela136798101112[[#This Row],[Recursos financeiros (R$)  - 2025- Original]]-Tabela136798101112[[#This Row],[Recursos financeiros (R$)  - 2025 - Atualizado]]</f>
        <v>22071.585097641218</v>
      </c>
      <c r="O59" s="6">
        <v>0</v>
      </c>
      <c r="P59" s="6">
        <v>0</v>
      </c>
      <c r="Q59" s="6">
        <f>Tabela136798101112[[#This Row],[Recursos financeiros (R$)  - 2026 - Original]]-Tabela136798101112[[#This Row],[Recursos financeiros (R$)  - 2026 - Atualizado]]</f>
        <v>0</v>
      </c>
      <c r="R59" s="6">
        <v>0</v>
      </c>
      <c r="S59" s="6">
        <v>0</v>
      </c>
      <c r="T59" s="6"/>
      <c r="U59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3063146.3680401789</v>
      </c>
      <c r="V59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2995659.8339999998</v>
      </c>
      <c r="W59" s="5" t="s">
        <v>75</v>
      </c>
      <c r="X59" s="11" t="s">
        <v>76</v>
      </c>
    </row>
    <row r="60" spans="1:24" ht="36" x14ac:dyDescent="0.25">
      <c r="A60" s="5" t="s">
        <v>164</v>
      </c>
      <c r="B60" s="5" t="s">
        <v>168</v>
      </c>
      <c r="C60" s="5" t="s">
        <v>169</v>
      </c>
      <c r="D60" s="5" t="s">
        <v>27</v>
      </c>
      <c r="E60" s="5" t="s">
        <v>43</v>
      </c>
      <c r="F60" s="5" t="s">
        <v>29</v>
      </c>
      <c r="G60" s="5" t="s">
        <v>44</v>
      </c>
      <c r="H60" s="5" t="s">
        <v>45</v>
      </c>
      <c r="I60" s="6">
        <v>1316626.55</v>
      </c>
      <c r="J60" s="6">
        <v>1900000</v>
      </c>
      <c r="K60" s="6">
        <f>Tabela136798101112[[#This Row],[Recursos financeiros (R$)  - 2024 - Original]]-Tabela136798101112[[#This Row],[Recursos financeiros (R$)  - 2024 - Atualizado]]</f>
        <v>-583373.44999999995</v>
      </c>
      <c r="L60" s="6">
        <v>1316626.55</v>
      </c>
      <c r="M60" s="6">
        <v>1900000</v>
      </c>
      <c r="N60" s="6">
        <f>Tabela136798101112[[#This Row],[Recursos financeiros (R$)  - 2025- Original]]-Tabela136798101112[[#This Row],[Recursos financeiros (R$)  - 2025 - Atualizado]]</f>
        <v>-583373.44999999995</v>
      </c>
      <c r="O60" s="6">
        <v>0</v>
      </c>
      <c r="P60" s="6">
        <v>0</v>
      </c>
      <c r="Q60" s="6">
        <f>Tabela136798101112[[#This Row],[Recursos financeiros (R$)  - 2026 - Original]]-Tabela136798101112[[#This Row],[Recursos financeiros (R$)  - 2026 - Atualizado]]</f>
        <v>0</v>
      </c>
      <c r="R60" s="6">
        <v>0</v>
      </c>
      <c r="S60" s="6">
        <v>0</v>
      </c>
      <c r="T60" s="6"/>
      <c r="U60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2633253.1</v>
      </c>
      <c r="V60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3800000</v>
      </c>
      <c r="W60" s="5" t="s">
        <v>75</v>
      </c>
      <c r="X60" s="11" t="s">
        <v>76</v>
      </c>
    </row>
    <row r="61" spans="1:24" ht="27" x14ac:dyDescent="0.25">
      <c r="A61" s="5" t="s">
        <v>164</v>
      </c>
      <c r="B61" s="5" t="s">
        <v>153</v>
      </c>
      <c r="C61" s="5" t="s">
        <v>170</v>
      </c>
      <c r="D61" s="5" t="s">
        <v>27</v>
      </c>
      <c r="E61" s="5" t="s">
        <v>43</v>
      </c>
      <c r="F61" s="5" t="s">
        <v>29</v>
      </c>
      <c r="G61" s="5" t="s">
        <v>44</v>
      </c>
      <c r="H61" s="5" t="s">
        <v>45</v>
      </c>
      <c r="I61" s="6">
        <v>400000</v>
      </c>
      <c r="J61" s="6">
        <v>675000</v>
      </c>
      <c r="K61" s="6">
        <f>Tabela136798101112[[#This Row],[Recursos financeiros (R$)  - 2024 - Original]]-Tabela136798101112[[#This Row],[Recursos financeiros (R$)  - 2024 - Atualizado]]</f>
        <v>-275000</v>
      </c>
      <c r="L61" s="6">
        <v>400000</v>
      </c>
      <c r="M61" s="6">
        <v>400000</v>
      </c>
      <c r="N61" s="6">
        <f>Tabela136798101112[[#This Row],[Recursos financeiros (R$)  - 2025- Original]]-Tabela136798101112[[#This Row],[Recursos financeiros (R$)  - 2025 - Atualizado]]</f>
        <v>0</v>
      </c>
      <c r="O61" s="6">
        <v>0</v>
      </c>
      <c r="P61" s="6">
        <v>0</v>
      </c>
      <c r="Q61" s="6">
        <f>Tabela136798101112[[#This Row],[Recursos financeiros (R$)  - 2026 - Original]]-Tabela136798101112[[#This Row],[Recursos financeiros (R$)  - 2026 - Atualizado]]</f>
        <v>0</v>
      </c>
      <c r="R61" s="6">
        <v>0</v>
      </c>
      <c r="S61" s="6">
        <v>0</v>
      </c>
      <c r="T61" s="6"/>
      <c r="U61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800000</v>
      </c>
      <c r="V61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1075000</v>
      </c>
      <c r="W61" s="5" t="s">
        <v>75</v>
      </c>
      <c r="X61" s="11" t="s">
        <v>76</v>
      </c>
    </row>
    <row r="62" spans="1:24" ht="27" x14ac:dyDescent="0.25">
      <c r="A62" s="5" t="s">
        <v>164</v>
      </c>
      <c r="B62" s="5" t="s">
        <v>153</v>
      </c>
      <c r="C62" s="5" t="s">
        <v>171</v>
      </c>
      <c r="D62" s="5" t="s">
        <v>27</v>
      </c>
      <c r="E62" s="5" t="s">
        <v>43</v>
      </c>
      <c r="F62" s="5" t="s">
        <v>29</v>
      </c>
      <c r="G62" s="5" t="s">
        <v>44</v>
      </c>
      <c r="H62" s="5" t="s">
        <v>45</v>
      </c>
      <c r="I62" s="6">
        <v>4342000</v>
      </c>
      <c r="J62" s="6">
        <v>1925535.87</v>
      </c>
      <c r="K62" s="6">
        <f>Tabela136798101112[[#This Row],[Recursos financeiros (R$)  - 2024 - Original]]-Tabela136798101112[[#This Row],[Recursos financeiros (R$)  - 2024 - Atualizado]]</f>
        <v>2416464.13</v>
      </c>
      <c r="L62" s="6">
        <v>2300000</v>
      </c>
      <c r="M62" s="6">
        <v>2021812.6635</v>
      </c>
      <c r="N62" s="6">
        <f>Tabela136798101112[[#This Row],[Recursos financeiros (R$)  - 2025- Original]]-Tabela136798101112[[#This Row],[Recursos financeiros (R$)  - 2025 - Atualizado]]</f>
        <v>278187.33649999998</v>
      </c>
      <c r="O62" s="6">
        <v>0</v>
      </c>
      <c r="P62" s="6">
        <v>0</v>
      </c>
      <c r="Q62" s="6">
        <f>Tabela136798101112[[#This Row],[Recursos financeiros (R$)  - 2026 - Original]]-Tabela136798101112[[#This Row],[Recursos financeiros (R$)  - 2026 - Atualizado]]</f>
        <v>0</v>
      </c>
      <c r="R62" s="6">
        <v>0</v>
      </c>
      <c r="S62" s="6">
        <v>0</v>
      </c>
      <c r="T62" s="6"/>
      <c r="U62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6642000</v>
      </c>
      <c r="V62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3947348.5334999999</v>
      </c>
      <c r="W62" s="5" t="s">
        <v>75</v>
      </c>
      <c r="X62" s="11" t="s">
        <v>76</v>
      </c>
    </row>
    <row r="63" spans="1:24" ht="27" x14ac:dyDescent="0.25">
      <c r="A63" s="5" t="s">
        <v>164</v>
      </c>
      <c r="B63" s="5" t="s">
        <v>153</v>
      </c>
      <c r="C63" s="5" t="s">
        <v>172</v>
      </c>
      <c r="D63" s="5" t="s">
        <v>27</v>
      </c>
      <c r="E63" s="5" t="s">
        <v>43</v>
      </c>
      <c r="F63" s="5" t="s">
        <v>29</v>
      </c>
      <c r="G63" s="5" t="s">
        <v>44</v>
      </c>
      <c r="H63" s="5" t="s">
        <v>45</v>
      </c>
      <c r="I63" s="6">
        <v>385560</v>
      </c>
      <c r="J63" s="9">
        <v>0</v>
      </c>
      <c r="K63" s="6">
        <f>Tabela136798101112[[#This Row],[Recursos financeiros (R$)  - 2024 - Original]]-Tabela136798101112[[#This Row],[Recursos financeiros (R$)  - 2024 - Atualizado]]</f>
        <v>385560</v>
      </c>
      <c r="L63" s="6">
        <v>385560</v>
      </c>
      <c r="M63" s="6">
        <v>0</v>
      </c>
      <c r="N63" s="6">
        <f>Tabela136798101112[[#This Row],[Recursos financeiros (R$)  - 2025- Original]]-Tabela136798101112[[#This Row],[Recursos financeiros (R$)  - 2025 - Atualizado]]</f>
        <v>385560</v>
      </c>
      <c r="O63" s="6">
        <v>0</v>
      </c>
      <c r="P63" s="6">
        <v>0</v>
      </c>
      <c r="Q63" s="6">
        <f>Tabela136798101112[[#This Row],[Recursos financeiros (R$)  - 2026 - Original]]-Tabela136798101112[[#This Row],[Recursos financeiros (R$)  - 2026 - Atualizado]]</f>
        <v>0</v>
      </c>
      <c r="R63" s="6">
        <v>0</v>
      </c>
      <c r="S63" s="6">
        <v>0</v>
      </c>
      <c r="T63" s="6"/>
      <c r="U63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771120</v>
      </c>
      <c r="V63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63" s="5" t="s">
        <v>75</v>
      </c>
      <c r="X63" s="11" t="s">
        <v>76</v>
      </c>
    </row>
    <row r="64" spans="1:24" ht="27" x14ac:dyDescent="0.25">
      <c r="A64" s="5" t="s">
        <v>164</v>
      </c>
      <c r="B64" s="5" t="s">
        <v>153</v>
      </c>
      <c r="C64" s="5" t="s">
        <v>173</v>
      </c>
      <c r="D64" s="5" t="s">
        <v>27</v>
      </c>
      <c r="E64" s="5" t="s">
        <v>43</v>
      </c>
      <c r="F64" s="5" t="s">
        <v>29</v>
      </c>
      <c r="G64" s="5" t="s">
        <v>44</v>
      </c>
      <c r="H64" s="5" t="s">
        <v>45</v>
      </c>
      <c r="I64" s="6">
        <v>809312.41642104008</v>
      </c>
      <c r="J64" s="6">
        <v>817779.01</v>
      </c>
      <c r="K64" s="6">
        <f>Tabela136798101112[[#This Row],[Recursos financeiros (R$)  - 2024 - Original]]-Tabela136798101112[[#This Row],[Recursos financeiros (R$)  - 2024 - Atualizado]]</f>
        <v>-8466.5935789599316</v>
      </c>
      <c r="L64" s="6">
        <v>836019.72616293433</v>
      </c>
      <c r="M64" s="6">
        <v>858667.96</v>
      </c>
      <c r="N64" s="6">
        <f>Tabela136798101112[[#This Row],[Recursos financeiros (R$)  - 2025- Original]]-Tabela136798101112[[#This Row],[Recursos financeiros (R$)  - 2025 - Atualizado]]</f>
        <v>-22648.233837065636</v>
      </c>
      <c r="O64" s="6">
        <v>0</v>
      </c>
      <c r="P64" s="6">
        <v>0</v>
      </c>
      <c r="Q64" s="6">
        <f>Tabela136798101112[[#This Row],[Recursos financeiros (R$)  - 2026 - Original]]-Tabela136798101112[[#This Row],[Recursos financeiros (R$)  - 2026 - Atualizado]]</f>
        <v>0</v>
      </c>
      <c r="R64" s="6">
        <v>0</v>
      </c>
      <c r="S64" s="6">
        <v>0</v>
      </c>
      <c r="T64" s="6"/>
      <c r="U64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1645332.1425839744</v>
      </c>
      <c r="V64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1676446.97</v>
      </c>
      <c r="W64" s="5" t="s">
        <v>75</v>
      </c>
      <c r="X64" s="11" t="s">
        <v>76</v>
      </c>
    </row>
    <row r="65" spans="1:24" ht="36" x14ac:dyDescent="0.25">
      <c r="A65" s="5" t="s">
        <v>164</v>
      </c>
      <c r="B65" s="5" t="s">
        <v>174</v>
      </c>
      <c r="C65" s="5" t="s">
        <v>175</v>
      </c>
      <c r="D65" s="5" t="s">
        <v>27</v>
      </c>
      <c r="E65" s="5" t="s">
        <v>43</v>
      </c>
      <c r="F65" s="5" t="s">
        <v>29</v>
      </c>
      <c r="G65" s="5" t="s">
        <v>44</v>
      </c>
      <c r="H65" s="5" t="s">
        <v>45</v>
      </c>
      <c r="I65" s="6">
        <v>326049.12000000011</v>
      </c>
      <c r="J65" s="6">
        <v>355000</v>
      </c>
      <c r="K65" s="6">
        <f>Tabela136798101112[[#This Row],[Recursos financeiros (R$)  - 2024 - Original]]-Tabela136798101112[[#This Row],[Recursos financeiros (R$)  - 2024 - Atualizado]]</f>
        <v>-28950.879999999888</v>
      </c>
      <c r="L65" s="6">
        <v>336808.74096000008</v>
      </c>
      <c r="M65" s="6">
        <v>450000</v>
      </c>
      <c r="N65" s="6">
        <f>Tabela136798101112[[#This Row],[Recursos financeiros (R$)  - 2025- Original]]-Tabela136798101112[[#This Row],[Recursos financeiros (R$)  - 2025 - Atualizado]]</f>
        <v>-113191.25903999992</v>
      </c>
      <c r="O65" s="6">
        <v>0</v>
      </c>
      <c r="P65" s="6">
        <v>0</v>
      </c>
      <c r="Q65" s="6">
        <f>Tabela136798101112[[#This Row],[Recursos financeiros (R$)  - 2026 - Original]]-Tabela136798101112[[#This Row],[Recursos financeiros (R$)  - 2026 - Atualizado]]</f>
        <v>0</v>
      </c>
      <c r="R65" s="6">
        <v>0</v>
      </c>
      <c r="S65" s="6">
        <v>0</v>
      </c>
      <c r="T65" s="6"/>
      <c r="U65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662857.86096000019</v>
      </c>
      <c r="V65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805000</v>
      </c>
      <c r="W65" s="5" t="s">
        <v>75</v>
      </c>
      <c r="X65" s="11" t="s">
        <v>76</v>
      </c>
    </row>
    <row r="66" spans="1:24" ht="36" x14ac:dyDescent="0.25">
      <c r="A66" s="5" t="s">
        <v>108</v>
      </c>
      <c r="B66" s="5" t="s">
        <v>153</v>
      </c>
      <c r="C66" s="5" t="s">
        <v>176</v>
      </c>
      <c r="D66" s="5" t="s">
        <v>27</v>
      </c>
      <c r="E66" s="5" t="s">
        <v>43</v>
      </c>
      <c r="F66" s="5" t="s">
        <v>29</v>
      </c>
      <c r="G66" s="5" t="s">
        <v>44</v>
      </c>
      <c r="H66" s="5" t="s">
        <v>45</v>
      </c>
      <c r="I66" s="6">
        <v>2178708</v>
      </c>
      <c r="J66" s="6">
        <v>1500000</v>
      </c>
      <c r="K66" s="6">
        <f>Tabela136798101112[[#This Row],[Recursos financeiros (R$)  - 2024 - Original]]-Tabela136798101112[[#This Row],[Recursos financeiros (R$)  - 2024 - Atualizado]]</f>
        <v>678708</v>
      </c>
      <c r="L66" s="6">
        <v>2250605.3639999996</v>
      </c>
      <c r="M66" s="6">
        <v>1575000</v>
      </c>
      <c r="N66" s="6">
        <f>Tabela136798101112[[#This Row],[Recursos financeiros (R$)  - 2025- Original]]-Tabela136798101112[[#This Row],[Recursos financeiros (R$)  - 2025 - Atualizado]]</f>
        <v>675605.36399999959</v>
      </c>
      <c r="O66" s="6">
        <v>0</v>
      </c>
      <c r="P66" s="6">
        <v>0</v>
      </c>
      <c r="Q66" s="6">
        <f>Tabela136798101112[[#This Row],[Recursos financeiros (R$)  - 2026 - Original]]-Tabela136798101112[[#This Row],[Recursos financeiros (R$)  - 2026 - Atualizado]]</f>
        <v>0</v>
      </c>
      <c r="R66" s="6">
        <v>0</v>
      </c>
      <c r="S66" s="6">
        <v>0</v>
      </c>
      <c r="T66" s="6"/>
      <c r="U66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4429313.3640000001</v>
      </c>
      <c r="V66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3075000</v>
      </c>
      <c r="W66" s="5" t="s">
        <v>75</v>
      </c>
      <c r="X66" s="11" t="s">
        <v>76</v>
      </c>
    </row>
    <row r="67" spans="1:24" ht="45" x14ac:dyDescent="0.25">
      <c r="A67" s="5" t="s">
        <v>113</v>
      </c>
      <c r="B67" s="5" t="s">
        <v>177</v>
      </c>
      <c r="C67" s="5" t="s">
        <v>178</v>
      </c>
      <c r="D67" s="5" t="s">
        <v>30</v>
      </c>
      <c r="E67" s="5" t="s">
        <v>179</v>
      </c>
      <c r="F67" s="5" t="s">
        <v>116</v>
      </c>
      <c r="G67" s="5" t="s">
        <v>30</v>
      </c>
      <c r="H67" s="5" t="s">
        <v>119</v>
      </c>
      <c r="I67" s="6">
        <v>1500000</v>
      </c>
      <c r="J67" s="9">
        <v>0</v>
      </c>
      <c r="K67" s="6">
        <f>Tabela136798101112[[#This Row],[Recursos financeiros (R$)  - 2024 - Original]]-Tabela136798101112[[#This Row],[Recursos financeiros (R$)  - 2024 - Atualizado]]</f>
        <v>1500000</v>
      </c>
      <c r="L67" s="6">
        <v>750000</v>
      </c>
      <c r="M67" s="6">
        <v>750000</v>
      </c>
      <c r="N67" s="6">
        <f>Tabela136798101112[[#This Row],[Recursos financeiros (R$)  - 2025- Original]]-Tabela136798101112[[#This Row],[Recursos financeiros (R$)  - 2025 - Atualizado]]</f>
        <v>0</v>
      </c>
      <c r="O67" s="6">
        <v>750000</v>
      </c>
      <c r="P67" s="6">
        <v>750000</v>
      </c>
      <c r="Q67" s="6">
        <f>Tabela136798101112[[#This Row],[Recursos financeiros (R$)  - 2026 - Original]]-Tabela136798101112[[#This Row],[Recursos financeiros (R$)  - 2026 - Atualizado]]</f>
        <v>0</v>
      </c>
      <c r="R67" s="6">
        <v>750000</v>
      </c>
      <c r="S67" s="6">
        <v>750000</v>
      </c>
      <c r="T67" s="6"/>
      <c r="U67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3750000</v>
      </c>
      <c r="V67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2250000</v>
      </c>
      <c r="W67" s="5" t="s">
        <v>34</v>
      </c>
      <c r="X67" s="7"/>
    </row>
    <row r="68" spans="1:24" ht="36" x14ac:dyDescent="0.25">
      <c r="A68" s="5" t="s">
        <v>113</v>
      </c>
      <c r="B68" s="5" t="s">
        <v>180</v>
      </c>
      <c r="C68" s="18" t="s">
        <v>181</v>
      </c>
      <c r="D68" s="5" t="s">
        <v>30</v>
      </c>
      <c r="E68" s="5" t="s">
        <v>182</v>
      </c>
      <c r="F68" s="5" t="s">
        <v>116</v>
      </c>
      <c r="G68" s="5" t="s">
        <v>30</v>
      </c>
      <c r="H68" s="5" t="s">
        <v>119</v>
      </c>
      <c r="I68" s="6">
        <v>3000000</v>
      </c>
      <c r="J68" s="9">
        <v>0</v>
      </c>
      <c r="K68" s="6">
        <f>Tabela136798101112[[#This Row],[Recursos financeiros (R$)  - 2024 - Original]]-Tabela136798101112[[#This Row],[Recursos financeiros (R$)  - 2024 - Atualizado]]</f>
        <v>3000000</v>
      </c>
      <c r="L68" s="6">
        <v>1500000</v>
      </c>
      <c r="M68" s="6">
        <f>8000000-1447133.18</f>
        <v>6552866.8200000003</v>
      </c>
      <c r="N68" s="6">
        <f>Tabela136798101112[[#This Row],[Recursos financeiros (R$)  - 2025- Original]]-Tabela136798101112[[#This Row],[Recursos financeiros (R$)  - 2025 - Atualizado]]</f>
        <v>-5052866.82</v>
      </c>
      <c r="O68" s="6">
        <v>1000000</v>
      </c>
      <c r="P68" s="6">
        <v>1000000</v>
      </c>
      <c r="Q68" s="6">
        <f>Tabela136798101112[[#This Row],[Recursos financeiros (R$)  - 2026 - Original]]-Tabela136798101112[[#This Row],[Recursos financeiros (R$)  - 2026 - Atualizado]]</f>
        <v>0</v>
      </c>
      <c r="R68" s="6">
        <v>1500000</v>
      </c>
      <c r="S68" s="6">
        <v>1500000</v>
      </c>
      <c r="T68" s="6"/>
      <c r="U68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7000000</v>
      </c>
      <c r="V68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9052866.8200000003</v>
      </c>
      <c r="W68" s="5" t="s">
        <v>34</v>
      </c>
      <c r="X68" s="7"/>
    </row>
    <row r="69" spans="1:24" ht="54" x14ac:dyDescent="0.25">
      <c r="A69" s="5" t="s">
        <v>113</v>
      </c>
      <c r="B69" s="5" t="s">
        <v>177</v>
      </c>
      <c r="C69" s="5" t="s">
        <v>183</v>
      </c>
      <c r="D69" s="5" t="s">
        <v>30</v>
      </c>
      <c r="E69" s="5" t="s">
        <v>66</v>
      </c>
      <c r="F69" s="5" t="s">
        <v>116</v>
      </c>
      <c r="G69" s="5" t="s">
        <v>30</v>
      </c>
      <c r="H69" s="5" t="s">
        <v>119</v>
      </c>
      <c r="I69" s="6">
        <v>3000000</v>
      </c>
      <c r="J69" s="9">
        <v>0</v>
      </c>
      <c r="K69" s="6">
        <f>Tabela136798101112[[#This Row],[Recursos financeiros (R$)  - 2024 - Original]]-Tabela136798101112[[#This Row],[Recursos financeiros (R$)  - 2024 - Atualizado]]</f>
        <v>3000000</v>
      </c>
      <c r="L69" s="6">
        <v>1500000</v>
      </c>
      <c r="M69" s="6">
        <v>8000000</v>
      </c>
      <c r="N69" s="6">
        <f>Tabela136798101112[[#This Row],[Recursos financeiros (R$)  - 2025- Original]]-Tabela136798101112[[#This Row],[Recursos financeiros (R$)  - 2025 - Atualizado]]</f>
        <v>-6500000</v>
      </c>
      <c r="O69" s="6">
        <v>1000000</v>
      </c>
      <c r="P69" s="6">
        <v>1000000</v>
      </c>
      <c r="Q69" s="6">
        <f>Tabela136798101112[[#This Row],[Recursos financeiros (R$)  - 2026 - Original]]-Tabela136798101112[[#This Row],[Recursos financeiros (R$)  - 2026 - Atualizado]]</f>
        <v>0</v>
      </c>
      <c r="R69" s="6">
        <v>2000000</v>
      </c>
      <c r="S69" s="6">
        <v>2000000</v>
      </c>
      <c r="T69" s="6"/>
      <c r="U69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7500000</v>
      </c>
      <c r="V69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11000000</v>
      </c>
      <c r="W69" s="5" t="s">
        <v>34</v>
      </c>
      <c r="X69" s="7"/>
    </row>
    <row r="70" spans="1:24" s="5" customFormat="1" ht="36" x14ac:dyDescent="0.25">
      <c r="A70" s="5" t="s">
        <v>113</v>
      </c>
      <c r="B70" s="5" t="s">
        <v>184</v>
      </c>
      <c r="C70" s="5" t="s">
        <v>185</v>
      </c>
      <c r="D70" s="5" t="s">
        <v>30</v>
      </c>
      <c r="E70" s="5" t="s">
        <v>182</v>
      </c>
      <c r="F70" s="5" t="s">
        <v>116</v>
      </c>
      <c r="G70" s="5" t="s">
        <v>30</v>
      </c>
      <c r="H70" s="5" t="s">
        <v>119</v>
      </c>
      <c r="I70" s="5">
        <v>2300000</v>
      </c>
      <c r="J70" s="5">
        <v>0</v>
      </c>
      <c r="K70" s="5">
        <f>Tabela136798101112[[#This Row],[Recursos financeiros (R$)  - 2024 - Original]]-Tabela136798101112[[#This Row],[Recursos financeiros (R$)  - 2024 - Atualizado]]</f>
        <v>2300000</v>
      </c>
      <c r="L70" s="5">
        <v>1000000</v>
      </c>
      <c r="M70" s="5">
        <v>3000000</v>
      </c>
      <c r="N70" s="5">
        <f>Tabela136798101112[[#This Row],[Recursos financeiros (R$)  - 2025- Original]]-Tabela136798101112[[#This Row],[Recursos financeiros (R$)  - 2025 - Atualizado]]</f>
        <v>-2000000</v>
      </c>
      <c r="O70" s="5">
        <v>0</v>
      </c>
      <c r="P70" s="5">
        <v>0</v>
      </c>
      <c r="Q70" s="5">
        <f>Tabela136798101112[[#This Row],[Recursos financeiros (R$)  - 2026 - Original]]-Tabela136798101112[[#This Row],[Recursos financeiros (R$)  - 2026 - Atualizado]]</f>
        <v>0</v>
      </c>
      <c r="R70" s="5">
        <v>0</v>
      </c>
      <c r="S70" s="5">
        <v>0</v>
      </c>
      <c r="U70" s="5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3300000</v>
      </c>
      <c r="V70" s="5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3000000</v>
      </c>
      <c r="W70" s="5" t="s">
        <v>34</v>
      </c>
    </row>
    <row r="71" spans="1:24" s="23" customFormat="1" ht="18" x14ac:dyDescent="0.25">
      <c r="A71" s="5" t="s">
        <v>113</v>
      </c>
      <c r="B71" s="5" t="s">
        <v>184</v>
      </c>
      <c r="C71" s="5" t="s">
        <v>185</v>
      </c>
      <c r="D71" s="5"/>
      <c r="E71" s="5"/>
      <c r="F71" s="5" t="s">
        <v>116</v>
      </c>
      <c r="G71" s="5" t="s">
        <v>30</v>
      </c>
      <c r="H71" s="5" t="s">
        <v>119</v>
      </c>
      <c r="I71" s="6"/>
      <c r="J71" s="9">
        <v>6563975.3600000003</v>
      </c>
      <c r="K71" s="6">
        <f>Tabela136798101112[[#This Row],[Recursos financeiros (R$)  - 2024 - Original]]-Tabela136798101112[[#This Row],[Recursos financeiros (R$)  - 2024 - Atualizado]]</f>
        <v>-6563975.3600000003</v>
      </c>
      <c r="L71" s="6"/>
      <c r="M71" s="6">
        <v>0</v>
      </c>
      <c r="N71" s="6">
        <f>Tabela136798101112[[#This Row],[Recursos financeiros (R$)  - 2025- Original]]-Tabela136798101112[[#This Row],[Recursos financeiros (R$)  - 2025 - Atualizado]]</f>
        <v>0</v>
      </c>
      <c r="O71" s="6"/>
      <c r="P71" s="6">
        <v>0</v>
      </c>
      <c r="Q71" s="6">
        <f>Tabela136798101112[[#This Row],[Recursos financeiros (R$)  - 2026 - Original]]-Tabela136798101112[[#This Row],[Recursos financeiros (R$)  - 2026 - Atualizado]]</f>
        <v>0</v>
      </c>
      <c r="R71" s="6"/>
      <c r="S71" s="6">
        <v>0</v>
      </c>
      <c r="T71" s="6"/>
      <c r="U71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71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6563975.3600000003</v>
      </c>
      <c r="W71" s="5" t="s">
        <v>75</v>
      </c>
      <c r="X71" s="7" t="s">
        <v>76</v>
      </c>
    </row>
    <row r="72" spans="1:24" s="27" customFormat="1" ht="27" x14ac:dyDescent="0.25">
      <c r="A72" s="28" t="s">
        <v>113</v>
      </c>
      <c r="B72" s="28" t="s">
        <v>117</v>
      </c>
      <c r="C72" s="32" t="s">
        <v>186</v>
      </c>
      <c r="D72" s="28" t="s">
        <v>30</v>
      </c>
      <c r="E72" s="28" t="s">
        <v>146</v>
      </c>
      <c r="F72" s="28" t="s">
        <v>116</v>
      </c>
      <c r="G72" s="28" t="s">
        <v>30</v>
      </c>
      <c r="H72" s="28" t="s">
        <v>119</v>
      </c>
      <c r="I72" s="29">
        <v>0</v>
      </c>
      <c r="J72" s="30">
        <v>0</v>
      </c>
      <c r="K72" s="29">
        <f>Tabela136798101112[[#This Row],[Recursos financeiros (R$)  - 2024 - Original]]-Tabela136798101112[[#This Row],[Recursos financeiros (R$)  - 2024 - Atualizado]]</f>
        <v>0</v>
      </c>
      <c r="L72" s="29">
        <v>0</v>
      </c>
      <c r="M72" s="29">
        <v>0</v>
      </c>
      <c r="N72" s="29">
        <f>Tabela136798101112[[#This Row],[Recursos financeiros (R$)  - 2025- Original]]-Tabela136798101112[[#This Row],[Recursos financeiros (R$)  - 2025 - Atualizado]]</f>
        <v>0</v>
      </c>
      <c r="O72" s="29">
        <v>0</v>
      </c>
      <c r="P72" s="29">
        <v>0</v>
      </c>
      <c r="Q72" s="29">
        <f>Tabela136798101112[[#This Row],[Recursos financeiros (R$)  - 2026 - Original]]-Tabela136798101112[[#This Row],[Recursos financeiros (R$)  - 2026 - Atualizado]]</f>
        <v>0</v>
      </c>
      <c r="R72" s="29">
        <v>0</v>
      </c>
      <c r="S72" s="29">
        <v>0</v>
      </c>
      <c r="T72" s="29"/>
      <c r="U72" s="29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72" s="29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72" s="28" t="s">
        <v>75</v>
      </c>
      <c r="X72" s="31" t="s">
        <v>93</v>
      </c>
    </row>
    <row r="73" spans="1:24" s="27" customFormat="1" ht="54" x14ac:dyDescent="0.25">
      <c r="A73" s="28" t="s">
        <v>113</v>
      </c>
      <c r="B73" s="28" t="s">
        <v>187</v>
      </c>
      <c r="C73" s="28" t="s">
        <v>188</v>
      </c>
      <c r="D73" s="28" t="s">
        <v>30</v>
      </c>
      <c r="E73" s="28" t="s">
        <v>146</v>
      </c>
      <c r="F73" s="28" t="s">
        <v>116</v>
      </c>
      <c r="G73" s="28" t="s">
        <v>30</v>
      </c>
      <c r="H73" s="28" t="s">
        <v>119</v>
      </c>
      <c r="I73" s="29">
        <v>2500000</v>
      </c>
      <c r="J73" s="29">
        <v>3467926.83</v>
      </c>
      <c r="K73" s="29">
        <f>Tabela136798101112[[#This Row],[Recursos financeiros (R$)  - 2024 - Original]]-Tabela136798101112[[#This Row],[Recursos financeiros (R$)  - 2024 - Atualizado]]</f>
        <v>-967926.83000000007</v>
      </c>
      <c r="L73" s="29">
        <v>1000000</v>
      </c>
      <c r="M73" s="29">
        <v>5000000</v>
      </c>
      <c r="N73" s="29">
        <f>Tabela136798101112[[#This Row],[Recursos financeiros (R$)  - 2025- Original]]-Tabela136798101112[[#This Row],[Recursos financeiros (R$)  - 2025 - Atualizado]]</f>
        <v>-4000000</v>
      </c>
      <c r="O73" s="29">
        <v>0</v>
      </c>
      <c r="P73" s="29">
        <v>0</v>
      </c>
      <c r="Q73" s="29">
        <f>Tabela136798101112[[#This Row],[Recursos financeiros (R$)  - 2026 - Original]]-Tabela136798101112[[#This Row],[Recursos financeiros (R$)  - 2026 - Atualizado]]</f>
        <v>0</v>
      </c>
      <c r="R73" s="29">
        <v>0</v>
      </c>
      <c r="S73" s="29">
        <v>0</v>
      </c>
      <c r="T73" s="29"/>
      <c r="U73" s="29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3500000</v>
      </c>
      <c r="V73" s="29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8467926.8300000001</v>
      </c>
      <c r="W73" s="28" t="s">
        <v>34</v>
      </c>
      <c r="X73" s="31"/>
    </row>
    <row r="74" spans="1:24" s="27" customFormat="1" ht="54" x14ac:dyDescent="0.25">
      <c r="A74" s="32" t="s">
        <v>113</v>
      </c>
      <c r="B74" s="32" t="s">
        <v>187</v>
      </c>
      <c r="C74" s="32" t="s">
        <v>188</v>
      </c>
      <c r="D74" s="28"/>
      <c r="E74" s="28"/>
      <c r="F74" s="32" t="s">
        <v>116</v>
      </c>
      <c r="G74" s="32" t="s">
        <v>30</v>
      </c>
      <c r="H74" s="32" t="s">
        <v>119</v>
      </c>
      <c r="I74" s="29"/>
      <c r="J74" s="33">
        <v>13802804.68</v>
      </c>
      <c r="K74" s="29">
        <f>Tabela136798101112[[#This Row],[Recursos financeiros (R$)  - 2024 - Original]]-Tabela136798101112[[#This Row],[Recursos financeiros (R$)  - 2024 - Atualizado]]</f>
        <v>-13802804.68</v>
      </c>
      <c r="L74" s="29"/>
      <c r="M74" s="29">
        <v>0</v>
      </c>
      <c r="N74" s="29">
        <f>Tabela136798101112[[#This Row],[Recursos financeiros (R$)  - 2025- Original]]-Tabela136798101112[[#This Row],[Recursos financeiros (R$)  - 2025 - Atualizado]]</f>
        <v>0</v>
      </c>
      <c r="O74" s="29"/>
      <c r="P74" s="29">
        <v>0</v>
      </c>
      <c r="Q74" s="29">
        <f>Tabela136798101112[[#This Row],[Recursos financeiros (R$)  - 2026 - Original]]-Tabela136798101112[[#This Row],[Recursos financeiros (R$)  - 2026 - Atualizado]]</f>
        <v>0</v>
      </c>
      <c r="R74" s="29"/>
      <c r="S74" s="29">
        <v>0</v>
      </c>
      <c r="T74" s="29"/>
      <c r="U74" s="29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74" s="29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13802804.68</v>
      </c>
      <c r="W74" s="32" t="s">
        <v>75</v>
      </c>
      <c r="X74" s="34" t="s">
        <v>76</v>
      </c>
    </row>
    <row r="75" spans="1:24" ht="36" x14ac:dyDescent="0.25">
      <c r="A75" s="5" t="s">
        <v>189</v>
      </c>
      <c r="B75" s="5" t="s">
        <v>58</v>
      </c>
      <c r="C75" s="5" t="s">
        <v>190</v>
      </c>
      <c r="D75" s="5" t="s">
        <v>27</v>
      </c>
      <c r="E75" s="5" t="s">
        <v>57</v>
      </c>
      <c r="F75" s="5" t="s">
        <v>29</v>
      </c>
      <c r="G75" s="5" t="s">
        <v>44</v>
      </c>
      <c r="H75" s="5" t="s">
        <v>45</v>
      </c>
      <c r="I75" s="6">
        <v>0</v>
      </c>
      <c r="J75" s="9">
        <v>0</v>
      </c>
      <c r="K75" s="6">
        <f>Tabela136798101112[[#This Row],[Recursos financeiros (R$)  - 2024 - Original]]-Tabela136798101112[[#This Row],[Recursos financeiros (R$)  - 2024 - Atualizado]]</f>
        <v>0</v>
      </c>
      <c r="L75" s="6">
        <v>0</v>
      </c>
      <c r="M75" s="6">
        <v>0</v>
      </c>
      <c r="N75" s="6">
        <f>Tabela136798101112[[#This Row],[Recursos financeiros (R$)  - 2025- Original]]-Tabela136798101112[[#This Row],[Recursos financeiros (R$)  - 2025 - Atualizado]]</f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/>
      <c r="U75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75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75" s="5" t="s">
        <v>75</v>
      </c>
      <c r="X75" s="11" t="s">
        <v>93</v>
      </c>
    </row>
    <row r="76" spans="1:24" ht="81" x14ac:dyDescent="0.25">
      <c r="A76" s="5" t="s">
        <v>189</v>
      </c>
      <c r="B76" s="5" t="s">
        <v>191</v>
      </c>
      <c r="C76" s="5" t="s">
        <v>192</v>
      </c>
      <c r="D76" s="5" t="s">
        <v>27</v>
      </c>
      <c r="E76" s="5" t="s">
        <v>193</v>
      </c>
      <c r="F76" s="5" t="s">
        <v>116</v>
      </c>
      <c r="G76" s="5" t="s">
        <v>30</v>
      </c>
      <c r="H76" s="5" t="s">
        <v>119</v>
      </c>
      <c r="I76" s="6">
        <v>0</v>
      </c>
      <c r="J76" s="9">
        <v>0</v>
      </c>
      <c r="K76" s="6">
        <f>Tabela136798101112[[#This Row],[Recursos financeiros (R$)  - 2024 - Original]]-Tabela136798101112[[#This Row],[Recursos financeiros (R$)  - 2024 - Atualizado]]</f>
        <v>0</v>
      </c>
      <c r="L76" s="6">
        <v>0</v>
      </c>
      <c r="M76" s="6">
        <v>0</v>
      </c>
      <c r="N76" s="6">
        <f>Tabela136798101112[[#This Row],[Recursos financeiros (R$)  - 2025- Original]]-Tabela136798101112[[#This Row],[Recursos financeiros (R$)  - 2025 - Atualizado]]</f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/>
      <c r="U76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76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76" s="5" t="s">
        <v>75</v>
      </c>
      <c r="X76" s="11" t="s">
        <v>93</v>
      </c>
    </row>
    <row r="77" spans="1:24" ht="81" x14ac:dyDescent="0.25">
      <c r="A77" s="5" t="s">
        <v>194</v>
      </c>
      <c r="B77" s="5" t="s">
        <v>195</v>
      </c>
      <c r="C77" s="5" t="s">
        <v>196</v>
      </c>
      <c r="D77" s="5" t="s">
        <v>27</v>
      </c>
      <c r="E77" s="5" t="s">
        <v>197</v>
      </c>
      <c r="F77" s="5" t="s">
        <v>104</v>
      </c>
      <c r="G77" s="5" t="s">
        <v>44</v>
      </c>
      <c r="H77" s="5" t="s">
        <v>45</v>
      </c>
      <c r="I77" s="6">
        <v>0</v>
      </c>
      <c r="J77" s="9">
        <v>0</v>
      </c>
      <c r="K77" s="6">
        <f>Tabela136798101112[[#This Row],[Recursos financeiros (R$)  - 2024 - Original]]-Tabela136798101112[[#This Row],[Recursos financeiros (R$)  - 2024 - Atualizado]]</f>
        <v>0</v>
      </c>
      <c r="L77" s="6">
        <v>0</v>
      </c>
      <c r="M77" s="6">
        <v>0</v>
      </c>
      <c r="N77" s="6">
        <f>Tabela136798101112[[#This Row],[Recursos financeiros (R$)  - 2025- Original]]-Tabela136798101112[[#This Row],[Recursos financeiros (R$)  - 2025 - Atualizado]]</f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77" s="5" t="s">
        <v>75</v>
      </c>
      <c r="X77" s="11" t="s">
        <v>76</v>
      </c>
    </row>
    <row r="78" spans="1:24" ht="81" x14ac:dyDescent="0.25">
      <c r="A78" s="5" t="s">
        <v>124</v>
      </c>
      <c r="B78" s="5" t="s">
        <v>198</v>
      </c>
      <c r="C78" s="5" t="s">
        <v>199</v>
      </c>
      <c r="D78" s="5" t="s">
        <v>27</v>
      </c>
      <c r="E78" s="5" t="s">
        <v>197</v>
      </c>
      <c r="F78" s="5" t="s">
        <v>104</v>
      </c>
      <c r="G78" s="5" t="s">
        <v>44</v>
      </c>
      <c r="H78" s="5" t="s">
        <v>200</v>
      </c>
      <c r="I78" s="6">
        <v>2100000</v>
      </c>
      <c r="J78" s="6">
        <v>2423460.88</v>
      </c>
      <c r="K78" s="6">
        <f>Tabela136798101112[[#This Row],[Recursos financeiros (R$)  - 2024 - Original]]-Tabela136798101112[[#This Row],[Recursos financeiros (R$)  - 2024 - Atualizado]]</f>
        <v>-323460.87999999989</v>
      </c>
      <c r="L78" s="6">
        <v>2100000</v>
      </c>
      <c r="M78" s="6">
        <v>2200000</v>
      </c>
      <c r="N78" s="6">
        <f>Tabela136798101112[[#This Row],[Recursos financeiros (R$)  - 2025- Original]]-Tabela136798101112[[#This Row],[Recursos financeiros (R$)  - 2025 - Atualizado]]</f>
        <v>-100000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/>
      <c r="U78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4200000</v>
      </c>
      <c r="V78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4623460.88</v>
      </c>
      <c r="W78" s="5" t="s">
        <v>75</v>
      </c>
      <c r="X78" s="11" t="s">
        <v>76</v>
      </c>
    </row>
    <row r="79" spans="1:24" ht="81" x14ac:dyDescent="0.25">
      <c r="A79" s="5" t="s">
        <v>124</v>
      </c>
      <c r="B79" s="5" t="s">
        <v>201</v>
      </c>
      <c r="C79" s="5" t="s">
        <v>202</v>
      </c>
      <c r="D79" s="5" t="s">
        <v>27</v>
      </c>
      <c r="E79" s="5" t="s">
        <v>197</v>
      </c>
      <c r="F79" s="5" t="s">
        <v>104</v>
      </c>
      <c r="G79" s="5" t="s">
        <v>44</v>
      </c>
      <c r="H79" s="5" t="s">
        <v>200</v>
      </c>
      <c r="I79" s="6">
        <v>500000</v>
      </c>
      <c r="J79" s="6">
        <v>1803501.17</v>
      </c>
      <c r="K79" s="6">
        <f>Tabela136798101112[[#This Row],[Recursos financeiros (R$)  - 2024 - Original]]-Tabela136798101112[[#This Row],[Recursos financeiros (R$)  - 2024 - Atualizado]]</f>
        <v>-1303501.17</v>
      </c>
      <c r="L79" s="6">
        <v>500000</v>
      </c>
      <c r="M79" s="6">
        <v>2000000</v>
      </c>
      <c r="N79" s="6">
        <f>Tabela136798101112[[#This Row],[Recursos financeiros (R$)  - 2025- Original]]-Tabela136798101112[[#This Row],[Recursos financeiros (R$)  - 2025 - Atualizado]]</f>
        <v>-1500000</v>
      </c>
      <c r="O79" s="6">
        <v>0</v>
      </c>
      <c r="P79" s="6">
        <v>0</v>
      </c>
      <c r="Q79" s="6">
        <f>Tabela136798101112[[#This Row],[Recursos financeiros (R$)  - 2026 - Original]]-Tabela136798101112[[#This Row],[Recursos financeiros (R$)  - 2026 - Atualizado]]</f>
        <v>0</v>
      </c>
      <c r="R79" s="6">
        <v>0</v>
      </c>
      <c r="S79" s="6">
        <v>0</v>
      </c>
      <c r="T79" s="6"/>
      <c r="U79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1000000</v>
      </c>
      <c r="V79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3803501.17</v>
      </c>
      <c r="W79" s="5" t="s">
        <v>75</v>
      </c>
      <c r="X79" s="11" t="s">
        <v>76</v>
      </c>
    </row>
    <row r="80" spans="1:24" ht="81" x14ac:dyDescent="0.25">
      <c r="A80" s="5" t="s">
        <v>124</v>
      </c>
      <c r="B80" s="5" t="s">
        <v>203</v>
      </c>
      <c r="C80" s="5" t="s">
        <v>204</v>
      </c>
      <c r="D80" s="5" t="s">
        <v>27</v>
      </c>
      <c r="E80" s="5" t="s">
        <v>197</v>
      </c>
      <c r="F80" s="5" t="s">
        <v>104</v>
      </c>
      <c r="G80" s="5" t="s">
        <v>44</v>
      </c>
      <c r="H80" s="5" t="s">
        <v>205</v>
      </c>
      <c r="I80" s="6">
        <v>0</v>
      </c>
      <c r="J80" s="9">
        <v>0</v>
      </c>
      <c r="K80" s="6">
        <f>Tabela136798101112[[#This Row],[Recursos financeiros (R$)  - 2024 - Original]]-Tabela136798101112[[#This Row],[Recursos financeiros (R$)  - 2024 - Atualizado]]</f>
        <v>0</v>
      </c>
      <c r="L80" s="6">
        <v>0</v>
      </c>
      <c r="M80" s="6">
        <v>200000</v>
      </c>
      <c r="N80" s="6">
        <f>Tabela136798101112[[#This Row],[Recursos financeiros (R$)  - 2025- Original]]-Tabela136798101112[[#This Row],[Recursos financeiros (R$)  - 2025 - Atualizado]]</f>
        <v>-200000</v>
      </c>
      <c r="O80" s="6">
        <v>0</v>
      </c>
      <c r="P80" s="6">
        <v>0</v>
      </c>
      <c r="Q80" s="6">
        <f>Tabela136798101112[[#This Row],[Recursos financeiros (R$)  - 2026 - Original]]-Tabela136798101112[[#This Row],[Recursos financeiros (R$)  - 2026 - Atualizado]]</f>
        <v>0</v>
      </c>
      <c r="R80" s="6">
        <v>0</v>
      </c>
      <c r="S80" s="6">
        <v>0</v>
      </c>
      <c r="T80" s="6"/>
      <c r="U80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80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200000</v>
      </c>
      <c r="W80" s="5" t="s">
        <v>75</v>
      </c>
      <c r="X80" s="11" t="s">
        <v>76</v>
      </c>
    </row>
    <row r="81" spans="1:24" ht="36" x14ac:dyDescent="0.25">
      <c r="A81" s="5" t="s">
        <v>206</v>
      </c>
      <c r="B81" s="5" t="s">
        <v>207</v>
      </c>
      <c r="C81" s="5" t="s">
        <v>208</v>
      </c>
      <c r="D81" s="5" t="s">
        <v>27</v>
      </c>
      <c r="E81" s="5" t="s">
        <v>43</v>
      </c>
      <c r="F81" s="5" t="s">
        <v>104</v>
      </c>
      <c r="G81" s="5" t="s">
        <v>44</v>
      </c>
      <c r="H81" s="5" t="s">
        <v>200</v>
      </c>
      <c r="I81" s="6">
        <v>600000</v>
      </c>
      <c r="J81" s="6">
        <v>1100192.3899999999</v>
      </c>
      <c r="K81" s="6">
        <f>Tabela136798101112[[#This Row],[Recursos financeiros (R$)  - 2024 - Original]]-Tabela136798101112[[#This Row],[Recursos financeiros (R$)  - 2024 - Atualizado]]</f>
        <v>-500192.3899999999</v>
      </c>
      <c r="L81" s="6">
        <v>600000</v>
      </c>
      <c r="M81" s="6">
        <v>300000</v>
      </c>
      <c r="N81" s="6">
        <f>Tabela136798101112[[#This Row],[Recursos financeiros (R$)  - 2025- Original]]-Tabela136798101112[[#This Row],[Recursos financeiros (R$)  - 2025 - Atualizado]]</f>
        <v>300000</v>
      </c>
      <c r="O81" s="6">
        <v>0</v>
      </c>
      <c r="P81" s="6">
        <v>0</v>
      </c>
      <c r="Q81" s="6">
        <f>Tabela136798101112[[#This Row],[Recursos financeiros (R$)  - 2026 - Original]]-Tabela136798101112[[#This Row],[Recursos financeiros (R$)  - 2026 - Atualizado]]</f>
        <v>0</v>
      </c>
      <c r="R81" s="6">
        <v>0</v>
      </c>
      <c r="S81" s="6">
        <v>0</v>
      </c>
      <c r="T81" s="6"/>
      <c r="U81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1200000</v>
      </c>
      <c r="V81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1400192.39</v>
      </c>
      <c r="W81" s="5" t="s">
        <v>75</v>
      </c>
      <c r="X81" s="11" t="s">
        <v>76</v>
      </c>
    </row>
    <row r="82" spans="1:24" ht="54" x14ac:dyDescent="0.25">
      <c r="A82" s="5" t="s">
        <v>133</v>
      </c>
      <c r="B82" s="5" t="s">
        <v>209</v>
      </c>
      <c r="C82" s="5" t="s">
        <v>210</v>
      </c>
      <c r="D82" s="5" t="s">
        <v>27</v>
      </c>
      <c r="E82" s="5" t="s">
        <v>43</v>
      </c>
      <c r="F82" s="5" t="s">
        <v>104</v>
      </c>
      <c r="G82" s="5" t="s">
        <v>44</v>
      </c>
      <c r="H82" s="5" t="s">
        <v>45</v>
      </c>
      <c r="I82" s="6">
        <v>191079.13048128004</v>
      </c>
      <c r="J82" s="6">
        <v>83000</v>
      </c>
      <c r="K82" s="6">
        <f>Tabela136798101112[[#This Row],[Recursos financeiros (R$)  - 2024 - Original]]-Tabela136798101112[[#This Row],[Recursos financeiros (R$)  - 2024 - Atualizado]]</f>
        <v>108079.13048128004</v>
      </c>
      <c r="L82" s="6">
        <v>197384.74178716226</v>
      </c>
      <c r="M82" s="6">
        <v>80000</v>
      </c>
      <c r="N82" s="6">
        <f>Tabela136798101112[[#This Row],[Recursos financeiros (R$)  - 2025- Original]]-Tabela136798101112[[#This Row],[Recursos financeiros (R$)  - 2025 - Atualizado]]</f>
        <v>117384.74178716226</v>
      </c>
      <c r="O82" s="6">
        <v>0</v>
      </c>
      <c r="P82" s="6">
        <v>0</v>
      </c>
      <c r="Q82" s="6">
        <f>Tabela136798101112[[#This Row],[Recursos financeiros (R$)  - 2026 - Original]]-Tabela136798101112[[#This Row],[Recursos financeiros (R$)  - 2026 - Atualizado]]</f>
        <v>0</v>
      </c>
      <c r="R82" s="6">
        <v>0</v>
      </c>
      <c r="S82" s="6">
        <v>0</v>
      </c>
      <c r="T82" s="6"/>
      <c r="U82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388463.8722684423</v>
      </c>
      <c r="V82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163000</v>
      </c>
      <c r="W82" s="5" t="s">
        <v>75</v>
      </c>
      <c r="X82" s="11" t="s">
        <v>76</v>
      </c>
    </row>
    <row r="83" spans="1:24" ht="45" x14ac:dyDescent="0.25">
      <c r="A83" s="5" t="s">
        <v>133</v>
      </c>
      <c r="B83" s="5" t="s">
        <v>211</v>
      </c>
      <c r="C83" s="5" t="s">
        <v>212</v>
      </c>
      <c r="D83" s="5" t="s">
        <v>27</v>
      </c>
      <c r="E83" s="5" t="s">
        <v>43</v>
      </c>
      <c r="F83" s="5" t="s">
        <v>104</v>
      </c>
      <c r="G83" s="5" t="s">
        <v>44</v>
      </c>
      <c r="H83" s="5" t="s">
        <v>45</v>
      </c>
      <c r="I83" s="6">
        <v>75000</v>
      </c>
      <c r="J83" s="9">
        <v>0</v>
      </c>
      <c r="K83" s="6">
        <f>Tabela136798101112[[#This Row],[Recursos financeiros (R$)  - 2024 - Original]]-Tabela136798101112[[#This Row],[Recursos financeiros (R$)  - 2024 - Atualizado]]</f>
        <v>75000</v>
      </c>
      <c r="L83" s="6">
        <v>75000</v>
      </c>
      <c r="M83" s="6">
        <v>100000</v>
      </c>
      <c r="N83" s="6">
        <f>Tabela136798101112[[#This Row],[Recursos financeiros (R$)  - 2025- Original]]-Tabela136798101112[[#This Row],[Recursos financeiros (R$)  - 2025 - Atualizado]]</f>
        <v>-25000</v>
      </c>
      <c r="O83" s="6">
        <v>0</v>
      </c>
      <c r="P83" s="6">
        <v>0</v>
      </c>
      <c r="Q83" s="6">
        <f>Tabela136798101112[[#This Row],[Recursos financeiros (R$)  - 2026 - Original]]-Tabela136798101112[[#This Row],[Recursos financeiros (R$)  - 2026 - Atualizado]]</f>
        <v>0</v>
      </c>
      <c r="R83" s="6">
        <v>0</v>
      </c>
      <c r="S83" s="6">
        <v>0</v>
      </c>
      <c r="T83" s="6"/>
      <c r="U83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150000</v>
      </c>
      <c r="V83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100000</v>
      </c>
      <c r="W83" s="5" t="s">
        <v>75</v>
      </c>
      <c r="X83" s="11" t="s">
        <v>76</v>
      </c>
    </row>
    <row r="84" spans="1:24" ht="45" x14ac:dyDescent="0.25">
      <c r="A84" s="5" t="s">
        <v>136</v>
      </c>
      <c r="B84" s="5" t="s">
        <v>213</v>
      </c>
      <c r="C84" s="5" t="s">
        <v>214</v>
      </c>
      <c r="D84" s="5" t="s">
        <v>27</v>
      </c>
      <c r="E84" s="5" t="s">
        <v>43</v>
      </c>
      <c r="F84" s="5" t="s">
        <v>104</v>
      </c>
      <c r="G84" s="5" t="s">
        <v>44</v>
      </c>
      <c r="H84" s="5" t="s">
        <v>45</v>
      </c>
      <c r="I84" s="6">
        <v>1000000</v>
      </c>
      <c r="J84" s="9">
        <v>0</v>
      </c>
      <c r="K84" s="6">
        <f>Tabela136798101112[[#This Row],[Recursos financeiros (R$)  - 2024 - Original]]-Tabela136798101112[[#This Row],[Recursos financeiros (R$)  - 2024 - Atualizado]]</f>
        <v>1000000</v>
      </c>
      <c r="L84" s="6">
        <v>750000</v>
      </c>
      <c r="M84" s="6">
        <v>1500000</v>
      </c>
      <c r="N84" s="6">
        <f>Tabela136798101112[[#This Row],[Recursos financeiros (R$)  - 2025- Original]]-Tabela136798101112[[#This Row],[Recursos financeiros (R$)  - 2025 - Atualizado]]</f>
        <v>-750000</v>
      </c>
      <c r="O84" s="6">
        <v>0</v>
      </c>
      <c r="P84" s="6">
        <v>0</v>
      </c>
      <c r="Q84" s="6">
        <f>Tabela136798101112[[#This Row],[Recursos financeiros (R$)  - 2026 - Original]]-Tabela136798101112[[#This Row],[Recursos financeiros (R$)  - 2026 - Atualizado]]</f>
        <v>0</v>
      </c>
      <c r="R84" s="6">
        <v>0</v>
      </c>
      <c r="S84" s="6">
        <v>0</v>
      </c>
      <c r="T84" s="6"/>
      <c r="U84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1750000</v>
      </c>
      <c r="V84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1500000</v>
      </c>
      <c r="W84" s="5" t="s">
        <v>75</v>
      </c>
      <c r="X84" s="11" t="s">
        <v>76</v>
      </c>
    </row>
    <row r="85" spans="1:24" ht="54" x14ac:dyDescent="0.25">
      <c r="A85" s="5" t="s">
        <v>140</v>
      </c>
      <c r="B85" s="5" t="s">
        <v>215</v>
      </c>
      <c r="C85" s="5" t="s">
        <v>216</v>
      </c>
      <c r="D85" s="5" t="s">
        <v>27</v>
      </c>
      <c r="E85" s="5" t="s">
        <v>43</v>
      </c>
      <c r="F85" s="5" t="s">
        <v>104</v>
      </c>
      <c r="G85" s="5" t="s">
        <v>44</v>
      </c>
      <c r="H85" s="5" t="s">
        <v>45</v>
      </c>
      <c r="I85" s="6">
        <v>750000</v>
      </c>
      <c r="J85" s="9">
        <v>0</v>
      </c>
      <c r="K85" s="6">
        <f>Tabela136798101112[[#This Row],[Recursos financeiros (R$)  - 2024 - Original]]-Tabela136798101112[[#This Row],[Recursos financeiros (R$)  - 2024 - Atualizado]]</f>
        <v>750000</v>
      </c>
      <c r="L85" s="6">
        <v>750000</v>
      </c>
      <c r="M85" s="6">
        <v>1500000</v>
      </c>
      <c r="N85" s="6">
        <f>Tabela136798101112[[#This Row],[Recursos financeiros (R$)  - 2025- Original]]-Tabela136798101112[[#This Row],[Recursos financeiros (R$)  - 2025 - Atualizado]]</f>
        <v>-750000</v>
      </c>
      <c r="O85" s="6">
        <v>0</v>
      </c>
      <c r="P85" s="6">
        <v>0</v>
      </c>
      <c r="Q85" s="6">
        <f>Tabela136798101112[[#This Row],[Recursos financeiros (R$)  - 2026 - Original]]-Tabela136798101112[[#This Row],[Recursos financeiros (R$)  - 2026 - Atualizado]]</f>
        <v>0</v>
      </c>
      <c r="R85" s="6">
        <v>0</v>
      </c>
      <c r="S85" s="6">
        <v>0</v>
      </c>
      <c r="T85" s="6"/>
      <c r="U85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1500000</v>
      </c>
      <c r="V85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1500000</v>
      </c>
      <c r="W85" s="5" t="s">
        <v>75</v>
      </c>
      <c r="X85" s="11" t="s">
        <v>76</v>
      </c>
    </row>
    <row r="86" spans="1:24" ht="54" x14ac:dyDescent="0.25">
      <c r="A86" s="5" t="s">
        <v>140</v>
      </c>
      <c r="B86" s="5" t="s">
        <v>153</v>
      </c>
      <c r="C86" s="5" t="s">
        <v>217</v>
      </c>
      <c r="D86" s="5" t="s">
        <v>27</v>
      </c>
      <c r="E86" s="5" t="s">
        <v>43</v>
      </c>
      <c r="F86" s="5" t="s">
        <v>104</v>
      </c>
      <c r="G86" s="5" t="s">
        <v>44</v>
      </c>
      <c r="H86" s="5" t="s">
        <v>45</v>
      </c>
      <c r="I86" s="6">
        <v>375902.03044800006</v>
      </c>
      <c r="J86" s="6">
        <v>1000000</v>
      </c>
      <c r="K86" s="6">
        <f>Tabela136798101112[[#This Row],[Recursos financeiros (R$)  - 2024 - Original]]-Tabela136798101112[[#This Row],[Recursos financeiros (R$)  - 2024 - Atualizado]]</f>
        <v>-624097.96955199994</v>
      </c>
      <c r="L86" s="6">
        <v>388306.79745278403</v>
      </c>
      <c r="M86" s="6">
        <v>1050000</v>
      </c>
      <c r="N86" s="6">
        <f>Tabela136798101112[[#This Row],[Recursos financeiros (R$)  - 2025- Original]]-Tabela136798101112[[#This Row],[Recursos financeiros (R$)  - 2025 - Atualizado]]</f>
        <v>-661693.20254721597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/>
      <c r="U86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764208.82790078409</v>
      </c>
      <c r="V86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2050000</v>
      </c>
      <c r="W86" s="5" t="s">
        <v>75</v>
      </c>
      <c r="X86" s="11" t="s">
        <v>76</v>
      </c>
    </row>
    <row r="87" spans="1:24" ht="63" x14ac:dyDescent="0.25">
      <c r="A87" s="5" t="s">
        <v>140</v>
      </c>
      <c r="B87" s="5" t="s">
        <v>218</v>
      </c>
      <c r="C87" s="5" t="s">
        <v>219</v>
      </c>
      <c r="D87" s="5" t="s">
        <v>27</v>
      </c>
      <c r="E87" s="5" t="s">
        <v>43</v>
      </c>
      <c r="F87" s="5" t="s">
        <v>104</v>
      </c>
      <c r="G87" s="5" t="s">
        <v>44</v>
      </c>
      <c r="H87" s="5" t="s">
        <v>45</v>
      </c>
      <c r="I87" s="6">
        <v>500000</v>
      </c>
      <c r="J87" s="9">
        <v>0</v>
      </c>
      <c r="K87" s="6">
        <f>Tabela136798101112[[#This Row],[Recursos financeiros (R$)  - 2024 - Original]]-Tabela136798101112[[#This Row],[Recursos financeiros (R$)  - 2024 - Atualizado]]</f>
        <v>500000</v>
      </c>
      <c r="L87" s="6">
        <v>500000</v>
      </c>
      <c r="M87" s="6">
        <v>0</v>
      </c>
      <c r="N87" s="6">
        <f>Tabela136798101112[[#This Row],[Recursos financeiros (R$)  - 2025- Original]]-Tabela136798101112[[#This Row],[Recursos financeiros (R$)  - 2025 - Atualizado]]</f>
        <v>500000</v>
      </c>
      <c r="O87" s="6">
        <v>0</v>
      </c>
      <c r="P87" s="6">
        <v>0</v>
      </c>
      <c r="Q87" s="6">
        <f>Tabela136798101112[[#This Row],[Recursos financeiros (R$)  - 2026 - Original]]-Tabela136798101112[[#This Row],[Recursos financeiros (R$)  - 2026 - Atualizado]]</f>
        <v>0</v>
      </c>
      <c r="R87" s="6">
        <v>0</v>
      </c>
      <c r="S87" s="6">
        <v>0</v>
      </c>
      <c r="T87" s="6"/>
      <c r="U87" s="6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1000000</v>
      </c>
      <c r="V87" s="6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0</v>
      </c>
      <c r="W87" s="5" t="s">
        <v>75</v>
      </c>
      <c r="X87" s="11" t="s">
        <v>76</v>
      </c>
    </row>
    <row r="88" spans="1:24" ht="45" x14ac:dyDescent="0.25">
      <c r="A88" s="13" t="s">
        <v>220</v>
      </c>
      <c r="B88" s="12" t="s">
        <v>221</v>
      </c>
      <c r="C88" s="13" t="s">
        <v>159</v>
      </c>
      <c r="D88" s="13" t="s">
        <v>27</v>
      </c>
      <c r="E88" s="12" t="s">
        <v>43</v>
      </c>
      <c r="F88" s="12" t="s">
        <v>29</v>
      </c>
      <c r="G88" s="12" t="s">
        <v>44</v>
      </c>
      <c r="H88" s="12" t="s">
        <v>45</v>
      </c>
      <c r="I88" s="14">
        <v>0</v>
      </c>
      <c r="J88" s="15">
        <v>0</v>
      </c>
      <c r="K88" s="14">
        <f>Tabela136798101112[[#This Row],[Recursos financeiros (R$)  - 2024 - Original]]-Tabela136798101112[[#This Row],[Recursos financeiros (R$)  - 2024 - Atualizado]]</f>
        <v>0</v>
      </c>
      <c r="L88" s="14">
        <v>0</v>
      </c>
      <c r="M88" s="14">
        <v>4000000</v>
      </c>
      <c r="N88" s="14">
        <f>Tabela136798101112[[#This Row],[Recursos financeiros (R$)  - 2025- Original]]-Tabela136798101112[[#This Row],[Recursos financeiros (R$)  - 2025 - Atualizado]]</f>
        <v>-4000000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/>
      <c r="U88" s="14">
        <f>SUM(Tabela136798101112[[#This Row],[Recursos financeiros (R$)  - 2024 - Original]]+Tabela136798101112[[#This Row],[Recursos financeiros (R$)  - 2025- Original]]+Tabela136798101112[[#This Row],[Recursos financeiros (R$)  - 2026 - Original]]+Tabela136798101112[[#This Row],[Recursos financeiros (R$)  - 2027 -Original]])</f>
        <v>0</v>
      </c>
      <c r="V88" s="10">
        <f>SUM(Tabela136798101112[[#This Row],[Recursos financeiros (R$)  - 2024 - Atualizado]]+Tabela136798101112[[#This Row],[Recursos financeiros (R$)  - 2025 - Atualizado]]+Tabela136798101112[[#This Row],[Recursos financeiros (R$)  - 2026 - Atualizado]]+Tabela136798101112[[#This Row],[Recursos financeiros (R$)  - 2027 - Atualizado]])</f>
        <v>4000000</v>
      </c>
      <c r="W88" s="12" t="s">
        <v>34</v>
      </c>
      <c r="X88" s="16"/>
    </row>
    <row r="89" spans="1:24" ht="61.15" customHeight="1" x14ac:dyDescent="0.25">
      <c r="A89" s="19" t="s">
        <v>222</v>
      </c>
      <c r="B89" s="22" t="s">
        <v>223</v>
      </c>
      <c r="C89" s="22" t="s">
        <v>224</v>
      </c>
      <c r="D89" s="19" t="s">
        <v>27</v>
      </c>
      <c r="E89" s="22" t="s">
        <v>43</v>
      </c>
      <c r="F89" s="18" t="s">
        <v>116</v>
      </c>
      <c r="G89" s="22" t="s">
        <v>44</v>
      </c>
      <c r="H89" s="22" t="s">
        <v>45</v>
      </c>
      <c r="I89" s="20"/>
      <c r="J89" s="35">
        <v>0</v>
      </c>
      <c r="K89" s="20"/>
      <c r="L89" s="36"/>
      <c r="M89" s="37">
        <v>2007647.8199999998</v>
      </c>
      <c r="N89" s="20"/>
      <c r="O89" s="20"/>
      <c r="P89" s="35">
        <v>0</v>
      </c>
      <c r="Q89" s="20"/>
      <c r="R89" s="20"/>
      <c r="S89" s="35">
        <v>0</v>
      </c>
      <c r="T89" s="20"/>
      <c r="U89" s="20"/>
      <c r="V89" s="35">
        <v>0</v>
      </c>
      <c r="W89" s="18" t="s">
        <v>75</v>
      </c>
      <c r="X89" s="21" t="s">
        <v>76</v>
      </c>
    </row>
    <row r="90" spans="1:24" x14ac:dyDescent="0.25">
      <c r="A90" s="24" t="s">
        <v>225</v>
      </c>
      <c r="B90" s="24"/>
      <c r="C90" s="24"/>
      <c r="D90" s="24"/>
      <c r="E90" s="24"/>
      <c r="F90" s="24"/>
      <c r="G90" s="24"/>
      <c r="H90" s="24"/>
      <c r="I90" s="4">
        <f t="shared" ref="I90:V90" si="0">SUMIF($W$2:$W$88,"CFURH",I2:I88)</f>
        <v>822566.3</v>
      </c>
      <c r="J90" s="38">
        <f t="shared" si="0"/>
        <v>3401989.96</v>
      </c>
      <c r="K90" s="38">
        <f t="shared" si="0"/>
        <v>-2579423.66</v>
      </c>
      <c r="L90" s="38">
        <f t="shared" si="0"/>
        <v>861129.6</v>
      </c>
      <c r="M90" s="38">
        <f t="shared" si="0"/>
        <v>500000</v>
      </c>
      <c r="N90" s="38">
        <f t="shared" si="0"/>
        <v>361129.6</v>
      </c>
      <c r="O90" s="38">
        <f t="shared" si="0"/>
        <v>901617</v>
      </c>
      <c r="P90" s="38">
        <f t="shared" si="0"/>
        <v>901617</v>
      </c>
      <c r="Q90" s="38">
        <f t="shared" si="0"/>
        <v>0</v>
      </c>
      <c r="R90" s="38">
        <f t="shared" si="0"/>
        <v>944164</v>
      </c>
      <c r="S90" s="38">
        <f t="shared" si="0"/>
        <v>944164</v>
      </c>
      <c r="T90" s="38">
        <f t="shared" si="0"/>
        <v>0</v>
      </c>
      <c r="U90" s="38">
        <f t="shared" si="0"/>
        <v>3529476.9</v>
      </c>
      <c r="V90" s="38">
        <f t="shared" si="0"/>
        <v>5747770.96</v>
      </c>
      <c r="W90" s="41"/>
      <c r="X90" s="41"/>
    </row>
    <row r="91" spans="1:24" x14ac:dyDescent="0.25">
      <c r="A91" s="25" t="s">
        <v>226</v>
      </c>
      <c r="B91" s="25"/>
      <c r="C91" s="25"/>
      <c r="D91" s="25"/>
      <c r="E91" s="25"/>
      <c r="F91" s="25"/>
      <c r="G91" s="25"/>
      <c r="H91" s="25"/>
      <c r="I91" s="4">
        <f t="shared" ref="I91:V91" si="1">SUMIF($W$2:$W$88,"Cobrança Estadual",I2:I88)</f>
        <v>35320748.100000001</v>
      </c>
      <c r="J91" s="38">
        <f t="shared" si="1"/>
        <v>18591722.420000002</v>
      </c>
      <c r="K91" s="38">
        <f t="shared" si="1"/>
        <v>16729025.680000002</v>
      </c>
      <c r="L91" s="38">
        <f t="shared" si="1"/>
        <v>27849000</v>
      </c>
      <c r="M91" s="38">
        <f t="shared" si="1"/>
        <v>64338581.100000001</v>
      </c>
      <c r="N91" s="38">
        <f t="shared" si="1"/>
        <v>-36489581.100000001</v>
      </c>
      <c r="O91" s="38">
        <f t="shared" si="1"/>
        <v>27849000</v>
      </c>
      <c r="P91" s="38">
        <f t="shared" si="1"/>
        <v>22007142.84</v>
      </c>
      <c r="Q91" s="38">
        <f t="shared" si="1"/>
        <v>5841857.1599999983</v>
      </c>
      <c r="R91" s="38">
        <f t="shared" si="1"/>
        <v>27849000</v>
      </c>
      <c r="S91" s="38">
        <f t="shared" si="1"/>
        <v>34362285.719999999</v>
      </c>
      <c r="T91" s="38">
        <f t="shared" si="1"/>
        <v>0</v>
      </c>
      <c r="U91" s="38">
        <f t="shared" si="1"/>
        <v>118867748.10000001</v>
      </c>
      <c r="V91" s="38">
        <f t="shared" si="1"/>
        <v>139299732.08000001</v>
      </c>
      <c r="W91" s="41"/>
      <c r="X91" s="41"/>
    </row>
    <row r="92" spans="1:24" ht="15.75" thickBot="1" x14ac:dyDescent="0.3">
      <c r="A92" s="26" t="s">
        <v>227</v>
      </c>
      <c r="B92" s="26"/>
      <c r="C92" s="26"/>
      <c r="D92" s="26"/>
      <c r="E92" s="26"/>
      <c r="F92" s="26"/>
      <c r="G92" s="26"/>
      <c r="H92" s="26"/>
      <c r="I92" s="17">
        <f>SUM(I90:I91)</f>
        <v>36143314.399999999</v>
      </c>
      <c r="J92" s="39">
        <f t="shared" ref="J92:V92" si="2">SUM(J90:J91)</f>
        <v>21993712.380000003</v>
      </c>
      <c r="K92" s="39">
        <f t="shared" si="2"/>
        <v>14149602.020000001</v>
      </c>
      <c r="L92" s="40">
        <f t="shared" si="2"/>
        <v>28710129.600000001</v>
      </c>
      <c r="M92" s="39">
        <f t="shared" si="2"/>
        <v>64838581.100000001</v>
      </c>
      <c r="N92" s="39">
        <f t="shared" si="2"/>
        <v>-36128451.5</v>
      </c>
      <c r="O92" s="40">
        <f t="shared" si="2"/>
        <v>28750617</v>
      </c>
      <c r="P92" s="39">
        <f t="shared" si="2"/>
        <v>22908759.84</v>
      </c>
      <c r="Q92" s="39">
        <f t="shared" si="2"/>
        <v>5841857.1599999983</v>
      </c>
      <c r="R92" s="40">
        <f t="shared" si="2"/>
        <v>28793164</v>
      </c>
      <c r="S92" s="39">
        <f t="shared" si="2"/>
        <v>35306449.719999999</v>
      </c>
      <c r="T92" s="39">
        <f t="shared" si="2"/>
        <v>0</v>
      </c>
      <c r="U92" s="40">
        <f t="shared" si="2"/>
        <v>122397225.00000001</v>
      </c>
      <c r="V92" s="39">
        <f t="shared" si="2"/>
        <v>145047503.04000002</v>
      </c>
      <c r="W92" s="41"/>
      <c r="X92" s="41"/>
    </row>
  </sheetData>
  <mergeCells count="3">
    <mergeCell ref="A90:H90"/>
    <mergeCell ref="A91:H91"/>
    <mergeCell ref="A92:H92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628df3-5ba7-4c94-8c6d-1026197cb61d">
      <Terms xmlns="http://schemas.microsoft.com/office/infopath/2007/PartnerControls"/>
    </lcf76f155ced4ddcb4097134ff3c332f>
    <TaxCatchAll xmlns="21bccf2d-5229-4a19-900f-495050646826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C989E16EA4304E9B854C85A7798817" ma:contentTypeVersion="15" ma:contentTypeDescription="Criar um novo documento." ma:contentTypeScope="" ma:versionID="f29bdda0003bb32401e8f9a754053cef">
  <xsd:schema xmlns:xsd="http://www.w3.org/2001/XMLSchema" xmlns:xs="http://www.w3.org/2001/XMLSchema" xmlns:p="http://schemas.microsoft.com/office/2006/metadata/properties" xmlns:ns2="45628df3-5ba7-4c94-8c6d-1026197cb61d" xmlns:ns3="21bccf2d-5229-4a19-900f-495050646826" targetNamespace="http://schemas.microsoft.com/office/2006/metadata/properties" ma:root="true" ma:fieldsID="cef3b0960ef7f0a8940e8d8ae2a50475" ns2:_="" ns3:_="">
    <xsd:import namespace="45628df3-5ba7-4c94-8c6d-1026197cb61d"/>
    <xsd:import namespace="21bccf2d-5229-4a19-900f-4950506468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28df3-5ba7-4c94-8c6d-1026197cb6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61fa0f57-cac1-42a5-9a3a-de542e2b22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ccf2d-5229-4a19-900f-49505064682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4ad5710-14c2-4db2-9841-155fb6ca3f08}" ma:internalName="TaxCatchAll" ma:showField="CatchAllData" ma:web="21bccf2d-5229-4a19-900f-4950506468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6ED5FC-8169-49BF-A8A3-E603D635DDCE}">
  <ds:schemaRefs>
    <ds:schemaRef ds:uri="http://schemas.microsoft.com/office/2006/metadata/properties"/>
    <ds:schemaRef ds:uri="http://schemas.microsoft.com/office/infopath/2007/PartnerControls"/>
    <ds:schemaRef ds:uri="45628df3-5ba7-4c94-8c6d-1026197cb61d"/>
    <ds:schemaRef ds:uri="21bccf2d-5229-4a19-900f-495050646826"/>
  </ds:schemaRefs>
</ds:datastoreItem>
</file>

<file path=customXml/itemProps2.xml><?xml version="1.0" encoding="utf-8"?>
<ds:datastoreItem xmlns:ds="http://schemas.openxmlformats.org/officeDocument/2006/customXml" ds:itemID="{C25261B0-C10C-48E3-81EF-ABA0871DBF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2D9544-6C95-4278-A308-68C79FF8FF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628df3-5ba7-4c94-8c6d-1026197cb61d"/>
    <ds:schemaRef ds:uri="21bccf2d-5229-4a19-900f-4950506468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Katia Cezarino</dc:creator>
  <cp:keywords/>
  <dc:description/>
  <cp:lastModifiedBy>Katia Cezarino</cp:lastModifiedBy>
  <cp:revision/>
  <dcterms:created xsi:type="dcterms:W3CDTF">2024-09-19T19:49:52Z</dcterms:created>
  <dcterms:modified xsi:type="dcterms:W3CDTF">2024-12-23T15:02:43Z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0x01010055C989E16EA4304E9B854C85A7798817</vt:lpwstr>
  </property>
</Properties>
</file>